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9120" windowHeight="4650" tabRatio="772" activeTab="0"/>
  </bookViews>
  <sheets>
    <sheet name="International Points" sheetId="1" r:id="rId1"/>
    <sheet name="SSF" sheetId="2" r:id="rId2"/>
    <sheet name="JSF" sheetId="3" r:id="rId3"/>
  </sheets>
  <externalReferences>
    <externalReference r:id="rId6"/>
  </externalReferences>
  <definedNames>
    <definedName name="PointTable">'[1]Point Tables'!$A$4:$S$262</definedName>
    <definedName name="PointTableHeader">'[1]Point Tables'!$B$2:$S$3</definedName>
    <definedName name="_xlnm.Print_Area" localSheetId="0">'International Points'!$A$2:$Q$235</definedName>
    <definedName name="_xlnm.Print_Area" localSheetId="2">'JSF'!#REF!</definedName>
    <definedName name="_xlnm.Print_Area" localSheetId="1">'SSF'!$A$3:$L$137</definedName>
    <definedName name="_xlnm.Print_Titles" localSheetId="0">'International Points'!$1:$1</definedName>
    <definedName name="_xlnm.Print_Titles" localSheetId="2">'JSF'!$1:$2</definedName>
    <definedName name="_xlnm.Print_Titles" localSheetId="1">'SSF'!$1:$2</definedName>
  </definedNames>
  <calcPr fullCalcOnLoad="1"/>
</workbook>
</file>

<file path=xl/comments1.xml><?xml version="1.0" encoding="utf-8"?>
<comments xmlns="http://schemas.openxmlformats.org/spreadsheetml/2006/main">
  <authors>
    <author>David Sapery</author>
  </authors>
  <commentList>
    <comment ref="H1" authorId="0">
      <text>
        <r>
          <rPr>
            <b/>
            <sz val="8"/>
            <rFont val="Tahoma"/>
            <family val="0"/>
          </rPr>
          <t>David Sapery:</t>
        </r>
        <r>
          <rPr>
            <sz val="8"/>
            <rFont val="Tahoma"/>
            <family val="0"/>
          </rPr>
          <t xml:space="preserve">
1 = Group I for Sr/Jr, Group II for Cdt
2 = Group II for all age groups
3 = Group I for all age groups
9 = Group I for Sr/Jr, Group II for Cdt, rolling only
10 = Group II for all age groups, rolling only
11 = Group I for all age groups, rolling only</t>
        </r>
      </text>
    </comment>
  </commentList>
</comments>
</file>

<file path=xl/sharedStrings.xml><?xml version="1.0" encoding="utf-8"?>
<sst xmlns="http://schemas.openxmlformats.org/spreadsheetml/2006/main" count="1329" uniqueCount="267">
  <si>
    <t>NAME</t>
  </si>
  <si>
    <t>WPN</t>
  </si>
  <si>
    <t>TOURNAMENT</t>
  </si>
  <si>
    <t>WPN/TOURN</t>
  </si>
  <si>
    <t>DATE</t>
  </si>
  <si>
    <t>COLUMN</t>
  </si>
  <si>
    <t>COL</t>
  </si>
  <si>
    <t>CATEGORY</t>
  </si>
  <si>
    <t>PLACE</t>
  </si>
  <si>
    <t>POINTS</t>
  </si>
  <si>
    <t>MULT</t>
  </si>
  <si>
    <t>MS</t>
  </si>
  <si>
    <t>MF</t>
  </si>
  <si>
    <t>Athens</t>
  </si>
  <si>
    <t>WF</t>
  </si>
  <si>
    <t>Zimmermann, Felicia</t>
  </si>
  <si>
    <t>WE</t>
  </si>
  <si>
    <t>ME</t>
  </si>
  <si>
    <t>Zimmermann, Iris</t>
  </si>
  <si>
    <t>Havana</t>
  </si>
  <si>
    <t>Tausig, Justin</t>
  </si>
  <si>
    <t>Valencia, VEN</t>
  </si>
  <si>
    <t>Guildford, GBR</t>
  </si>
  <si>
    <t>Montreal</t>
  </si>
  <si>
    <t>Ipswich, GBR</t>
  </si>
  <si>
    <t>Rochester</t>
  </si>
  <si>
    <t>Senior Worlds</t>
  </si>
  <si>
    <t>Number of Fencers in:</t>
  </si>
  <si>
    <t>Strength Factor</t>
  </si>
  <si>
    <t>Event</t>
  </si>
  <si>
    <t>Date</t>
  </si>
  <si>
    <t>Entries</t>
  </si>
  <si>
    <t>Sr8</t>
  </si>
  <si>
    <t>Sr16</t>
  </si>
  <si>
    <t>Sr32</t>
  </si>
  <si>
    <t>Sr64</t>
  </si>
  <si>
    <t>Sr100</t>
  </si>
  <si>
    <t>Jr16</t>
  </si>
  <si>
    <t>London (B)</t>
  </si>
  <si>
    <t>Taiwan</t>
  </si>
  <si>
    <t>Sydney</t>
  </si>
  <si>
    <t>Hungary (B)</t>
  </si>
  <si>
    <t>ORDINAL</t>
  </si>
  <si>
    <t>Strasbourg, FRA (B)</t>
  </si>
  <si>
    <t>Bayer, Cliff</t>
  </si>
  <si>
    <t>Goppingen</t>
  </si>
  <si>
    <t>Locarno, SUI</t>
  </si>
  <si>
    <t>La Coruña, ESP</t>
  </si>
  <si>
    <t>Venice</t>
  </si>
  <si>
    <t>GROUP</t>
  </si>
  <si>
    <t>St. Maur, FRA</t>
  </si>
  <si>
    <t>Ament, Andrea</t>
  </si>
  <si>
    <t>Sofia, BUL</t>
  </si>
  <si>
    <t>Le, Nhi Lan</t>
  </si>
  <si>
    <t>Como, ITA</t>
  </si>
  <si>
    <t>Luxembourg</t>
  </si>
  <si>
    <t>PRELIM</t>
  </si>
  <si>
    <t>Porto, POR</t>
  </si>
  <si>
    <t>Welkenraedt, GER</t>
  </si>
  <si>
    <t>Smart, Keeth</t>
  </si>
  <si>
    <t>Bratislava, SVQ</t>
  </si>
  <si>
    <t>Luitjen, Cassidy</t>
  </si>
  <si>
    <t>AGEGRP</t>
  </si>
  <si>
    <t>Max</t>
  </si>
  <si>
    <t>Place</t>
  </si>
  <si>
    <t>Calc</t>
  </si>
  <si>
    <t>Actual</t>
  </si>
  <si>
    <t>Wpn</t>
  </si>
  <si>
    <t>Amsterdam (B)</t>
  </si>
  <si>
    <t>Catania, ITA</t>
  </si>
  <si>
    <t>London, GBR</t>
  </si>
  <si>
    <t>Thompson, Soren</t>
  </si>
  <si>
    <t>Hansen, Eric</t>
  </si>
  <si>
    <t>Bochum, GER</t>
  </si>
  <si>
    <t>Laupheim, GER</t>
  </si>
  <si>
    <t>Lee, Ivan</t>
  </si>
  <si>
    <t>Rogers, Jason</t>
  </si>
  <si>
    <t>Frascati, ITA</t>
  </si>
  <si>
    <t>Warsaw, POL</t>
  </si>
  <si>
    <t>Tauberbischofsheim, GER</t>
  </si>
  <si>
    <t>Livry-Gargan, FRA (B)</t>
  </si>
  <si>
    <t>Tiomkin, Jon</t>
  </si>
  <si>
    <t>Budapest, HUN</t>
  </si>
  <si>
    <t>Budapest</t>
  </si>
  <si>
    <t>Dagenham, GBR</t>
  </si>
  <si>
    <t>WS</t>
  </si>
  <si>
    <t xml:space="preserve">Becker, Christine </t>
  </si>
  <si>
    <t>Waldkirch, GER</t>
  </si>
  <si>
    <t>Bratislava</t>
  </si>
  <si>
    <t>Turin (Tentative)</t>
  </si>
  <si>
    <t>Orl&amp;eacute;ans, FRA</t>
  </si>
  <si>
    <t>M&amp;ouml;dling, AUT</t>
  </si>
  <si>
    <t>Basel, SUI</t>
  </si>
  <si>
    <t>Viviani, Jan</t>
  </si>
  <si>
    <t>Aldershort, GBR (B)</t>
  </si>
  <si>
    <t>Slough, GBR (B)</t>
  </si>
  <si>
    <t>Dourdan, FRA</t>
  </si>
  <si>
    <t>Seoul</t>
  </si>
  <si>
    <t>Bonn, GER</t>
  </si>
  <si>
    <t>Glasgow</t>
  </si>
  <si>
    <t>Purcell, Caroline</t>
  </si>
  <si>
    <t>Burgos, ESP</t>
  </si>
  <si>
    <t>Boston</t>
  </si>
  <si>
    <t>Zagunis, Mariel</t>
  </si>
  <si>
    <t>Nanking</t>
  </si>
  <si>
    <t>G</t>
  </si>
  <si>
    <t>Parker, Colin</t>
  </si>
  <si>
    <t>Gaillard, Amelia</t>
  </si>
  <si>
    <t>Jacobson, Sada</t>
  </si>
  <si>
    <t>Nancy, FRA</t>
  </si>
  <si>
    <t>Paris, FRA</t>
  </si>
  <si>
    <t>Pecs, HUN (B)</t>
  </si>
  <si>
    <t>Abano Terme, ITA</t>
  </si>
  <si>
    <t>Nagykanizsa, HUN</t>
  </si>
  <si>
    <t>Buenos Aires, ARG</t>
  </si>
  <si>
    <t>Legnano, ITA</t>
  </si>
  <si>
    <t>Koblenz, GER</t>
  </si>
  <si>
    <t>Innsbruck, AUT</t>
  </si>
  <si>
    <t>Espinho, POR</t>
  </si>
  <si>
    <t>Bucharest, ROM</t>
  </si>
  <si>
    <t>Havana, CUB</t>
  </si>
  <si>
    <t>Mustilli, Nicole</t>
  </si>
  <si>
    <t>St. Petersburg, RUS</t>
  </si>
  <si>
    <t>Katowice, POL</t>
  </si>
  <si>
    <t>Lisbon, POR</t>
  </si>
  <si>
    <t>Teheran, IRN</t>
  </si>
  <si>
    <t>Moscow, RUS</t>
  </si>
  <si>
    <t>Prague, CZE</t>
  </si>
  <si>
    <t>Berlin, GER (B)</t>
  </si>
  <si>
    <t>Haifa, ISR</t>
  </si>
  <si>
    <t>Worlds, Seoul, KOR</t>
  </si>
  <si>
    <t>Gerberman, Steven</t>
  </si>
  <si>
    <t>Ghattas, Patrick</t>
  </si>
  <si>
    <t>Fisher, Joseph</t>
  </si>
  <si>
    <t>Panchan, Nontapat</t>
  </si>
  <si>
    <t>Jesi, ITA</t>
  </si>
  <si>
    <t>Madrid, SPA</t>
  </si>
  <si>
    <t>Eriksen, Kevin</t>
  </si>
  <si>
    <t>Tallin, EST</t>
  </si>
  <si>
    <t>Zagunis, Marten</t>
  </si>
  <si>
    <t>Hagamen, Timothy</t>
  </si>
  <si>
    <t>Clement, Luther</t>
  </si>
  <si>
    <t>Chernov, Ilan</t>
  </si>
  <si>
    <t>Krul, Alexander</t>
  </si>
  <si>
    <t>Jeno, GER</t>
  </si>
  <si>
    <t>Leahy, Jacqueline</t>
  </si>
  <si>
    <t>Woodhouse, Enoch</t>
  </si>
  <si>
    <t>Tunis, TUN</t>
  </si>
  <si>
    <t>Marsh, Ann</t>
  </si>
  <si>
    <t>Goppingen, GER</t>
  </si>
  <si>
    <t>Bratislava, SVK</t>
  </si>
  <si>
    <t>Orleans, FRA</t>
  </si>
  <si>
    <t>Jacobson, Raelyn</t>
  </si>
  <si>
    <t>Turin, ITA</t>
  </si>
  <si>
    <t>Foggia, ITA</t>
  </si>
  <si>
    <t>Ariccia, ITA</t>
  </si>
  <si>
    <t>Jiangmen, CHN</t>
  </si>
  <si>
    <t>Smith, Julie</t>
  </si>
  <si>
    <t>Kelsey, Seth</t>
  </si>
  <si>
    <t>Leszko, Julia</t>
  </si>
  <si>
    <t>Goteborg, SWE</t>
  </si>
  <si>
    <t>Salzburg, AUT</t>
  </si>
  <si>
    <t>Peabody</t>
  </si>
  <si>
    <t>Becker, Christine</t>
  </si>
  <si>
    <t>Bogota, COL</t>
  </si>
  <si>
    <t>Copenhagen, DEN</t>
  </si>
  <si>
    <t>Leipzig, GER</t>
  </si>
  <si>
    <t>Sinkin, Jeremy</t>
  </si>
  <si>
    <t>Momtselidze, Mike</t>
  </si>
  <si>
    <t>Leighton, Eleanor</t>
  </si>
  <si>
    <t>Cross, Emily</t>
  </si>
  <si>
    <t>Heidenheim, GER</t>
  </si>
  <si>
    <t>Bern, SUI</t>
  </si>
  <si>
    <t>Madrid, ESP</t>
  </si>
  <si>
    <t>Rochester, NY</t>
  </si>
  <si>
    <t>Feldschuh, Michael</t>
  </si>
  <si>
    <t>Eim, Stephanie</t>
  </si>
  <si>
    <t>Senior Worlds, Budapest, HUN</t>
  </si>
  <si>
    <t>Worlds, Budapest, HUN</t>
  </si>
  <si>
    <t>Olympic Games</t>
  </si>
  <si>
    <t>ERASE ON</t>
  </si>
  <si>
    <t>Lence, Bryan</t>
  </si>
  <si>
    <t>Carter, Jonathan</t>
  </si>
  <si>
    <t>McGlade, Jasmine</t>
  </si>
  <si>
    <t>Pistoia, ITA</t>
  </si>
  <si>
    <t>DATECODE</t>
  </si>
  <si>
    <t>Livry-Gargan, FRA</t>
  </si>
  <si>
    <t>Luxembourg, LUX</t>
  </si>
  <si>
    <t>Mattern, Cody</t>
  </si>
  <si>
    <t>Breen, Jeffrey</t>
  </si>
  <si>
    <t>Byerts, Keri</t>
  </si>
  <si>
    <t>Harris, Caitlin</t>
  </si>
  <si>
    <t>Friedman, Paul</t>
  </si>
  <si>
    <t>Jakus, David</t>
  </si>
  <si>
    <t>Magee, Andrew</t>
  </si>
  <si>
    <t>Osnabr&amp;uuml;ck, GER</t>
  </si>
  <si>
    <t>Dijon, FRA</t>
  </si>
  <si>
    <t>Dormagen, GER</t>
  </si>
  <si>
    <t>Providenza, Valerie</t>
  </si>
  <si>
    <t>Crane, Christina</t>
  </si>
  <si>
    <t>James, Kamara</t>
  </si>
  <si>
    <t>Snyder, Derek</t>
  </si>
  <si>
    <t>Recklinghausen, GER</t>
  </si>
  <si>
    <t>Recklinghausen, GER (B)</t>
  </si>
  <si>
    <t>Palermo, ITA</t>
  </si>
  <si>
    <t>Jacobson, Emily</t>
  </si>
  <si>
    <t>M&amp;uuml;lheim, GER</t>
  </si>
  <si>
    <t>Florendo, Jessica</t>
  </si>
  <si>
    <t>Goellner, Nicholas</t>
  </si>
  <si>
    <t>Verigan, William</t>
  </si>
  <si>
    <t>Parker, Sarah</t>
  </si>
  <si>
    <t>Rake, Madeline</t>
  </si>
  <si>
    <t>Pasinkoff, Michael</t>
  </si>
  <si>
    <t>Sonara, Husien</t>
  </si>
  <si>
    <t>Cohen, Yale</t>
  </si>
  <si>
    <t>Mülheim, GER</t>
  </si>
  <si>
    <t>Stinetorf, Chloe</t>
  </si>
  <si>
    <t>M&amp;uuml;lheim, GER (B)</t>
  </si>
  <si>
    <t>Schlaepfer, Ian</t>
  </si>
  <si>
    <t>Logro&amp;ntilde;o, SPA</t>
  </si>
  <si>
    <t>Orebro, SWE</t>
  </si>
  <si>
    <t>Whitmer, Darrin</t>
  </si>
  <si>
    <t>Efstathiou, Evan</t>
  </si>
  <si>
    <t>Limoges, FRA</t>
  </si>
  <si>
    <t>Burke, Nathaniel</t>
  </si>
  <si>
    <t>French, Timothy</t>
  </si>
  <si>
    <t>Cavan, James</t>
  </si>
  <si>
    <t>Andrus, Curtis</t>
  </si>
  <si>
    <t>Farr, Ian</t>
  </si>
  <si>
    <t>Edinburgh, GBR</t>
  </si>
  <si>
    <t>Montr&amp;eacute;al, CAN</t>
  </si>
  <si>
    <t>Greenhouse, Rashaan</t>
  </si>
  <si>
    <t>Lyons, Michael</t>
  </si>
  <si>
    <t>Oshima, Marc</t>
  </si>
  <si>
    <t>Johnson, Raven</t>
  </si>
  <si>
    <t>Tolley, Toby</t>
  </si>
  <si>
    <t>Snider, Jeff</t>
  </si>
  <si>
    <t>Cadet Worlds, Gdansk, POL</t>
  </si>
  <si>
    <t>Rose, Julian</t>
  </si>
  <si>
    <t>Perry, Cameron</t>
  </si>
  <si>
    <t>Junior Worlds, Gdansk, POL</t>
  </si>
  <si>
    <t>Stevens, Arlene</t>
  </si>
  <si>
    <t>Morehouse, Tim</t>
  </si>
  <si>
    <t>San Isidro, ARG</t>
  </si>
  <si>
    <t>Carpenter, John</t>
  </si>
  <si>
    <t>Aufrichtig, Michael</t>
  </si>
  <si>
    <t>White, Marcus</t>
  </si>
  <si>
    <t>Raynaud, Herby</t>
  </si>
  <si>
    <t>Seville, ESP</t>
  </si>
  <si>
    <t>Taiwan, TPE</t>
  </si>
  <si>
    <t>Welkenraedt, BEL</t>
  </si>
  <si>
    <t>Spilman, Elisabeth</t>
  </si>
  <si>
    <t>Stockholm, SWE</t>
  </si>
  <si>
    <t>Smart, Erinn</t>
  </si>
  <si>
    <t>Imaizumi, Vivian</t>
  </si>
  <si>
    <t>San Juan, PUR</t>
  </si>
  <si>
    <t>Castillo, Alejandro</t>
  </si>
  <si>
    <t>Campi, Lisa</t>
  </si>
  <si>
    <t>Lawrence, Maya</t>
  </si>
  <si>
    <t>Suchorski, Kristin</t>
  </si>
  <si>
    <t>H1</t>
  </si>
  <si>
    <t>E1</t>
  </si>
  <si>
    <t>L</t>
  </si>
  <si>
    <t>DUMMY</t>
  </si>
  <si>
    <t>Jr8</t>
  </si>
  <si>
    <t>Jr32</t>
  </si>
  <si>
    <t>Jr64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</si>
</sst>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mmm\-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color indexed="18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1" xfId="0" applyFill="1" applyBorder="1" applyAlignment="1">
      <alignment/>
    </xf>
    <xf numFmtId="1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15" fontId="5" fillId="0" borderId="2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15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" fontId="0" fillId="0" borderId="5" xfId="0" applyNumberForma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" fontId="0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C</v>
          </cell>
          <cell r="E2" t="str">
            <v>D</v>
          </cell>
          <cell r="F2" t="str">
            <v>E</v>
          </cell>
          <cell r="G2" t="str">
            <v>E1</v>
          </cell>
          <cell r="H2" t="str">
            <v>F</v>
          </cell>
          <cell r="I2" t="str">
            <v>G</v>
          </cell>
          <cell r="J2" t="str">
            <v>H</v>
          </cell>
          <cell r="K2" t="str">
            <v>H1</v>
          </cell>
          <cell r="L2" t="str">
            <v>I</v>
          </cell>
          <cell r="M2" t="str">
            <v>J</v>
          </cell>
          <cell r="N2" t="str">
            <v>K</v>
          </cell>
          <cell r="O2" t="str">
            <v>L</v>
          </cell>
          <cell r="P2" t="str">
            <v>M</v>
          </cell>
          <cell r="Q2" t="str">
            <v>N</v>
          </cell>
          <cell r="R2" t="str">
            <v>W1</v>
          </cell>
          <cell r="S2" t="str">
            <v>Z1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500</v>
          </cell>
          <cell r="H4">
            <v>600</v>
          </cell>
          <cell r="I4">
            <v>1000</v>
          </cell>
          <cell r="J4">
            <v>1000</v>
          </cell>
          <cell r="K4">
            <v>1200</v>
          </cell>
          <cell r="L4">
            <v>600</v>
          </cell>
          <cell r="M4">
            <v>400</v>
          </cell>
          <cell r="N4">
            <v>700</v>
          </cell>
          <cell r="O4">
            <v>800</v>
          </cell>
          <cell r="P4">
            <v>600</v>
          </cell>
          <cell r="Q4">
            <v>1200</v>
          </cell>
          <cell r="R4">
            <v>500</v>
          </cell>
          <cell r="S4">
            <v>1000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500</v>
          </cell>
          <cell r="H5">
            <v>600</v>
          </cell>
          <cell r="I5">
            <v>1000</v>
          </cell>
          <cell r="J5">
            <v>1000</v>
          </cell>
          <cell r="K5">
            <v>1200</v>
          </cell>
          <cell r="L5">
            <v>600</v>
          </cell>
          <cell r="M5">
            <v>400</v>
          </cell>
          <cell r="N5">
            <v>700</v>
          </cell>
          <cell r="O5">
            <v>800</v>
          </cell>
          <cell r="P5">
            <v>600</v>
          </cell>
          <cell r="Q5">
            <v>1200</v>
          </cell>
          <cell r="R5">
            <v>500</v>
          </cell>
          <cell r="S5">
            <v>1000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500</v>
          </cell>
          <cell r="H6">
            <v>600</v>
          </cell>
          <cell r="I6">
            <v>1000</v>
          </cell>
          <cell r="J6">
            <v>1000</v>
          </cell>
          <cell r="K6">
            <v>1200</v>
          </cell>
          <cell r="L6">
            <v>600</v>
          </cell>
          <cell r="M6">
            <v>400</v>
          </cell>
          <cell r="N6">
            <v>700</v>
          </cell>
          <cell r="O6">
            <v>800</v>
          </cell>
          <cell r="P6">
            <v>600</v>
          </cell>
          <cell r="Q6">
            <v>1200</v>
          </cell>
          <cell r="R6">
            <v>500</v>
          </cell>
          <cell r="S6">
            <v>1000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500</v>
          </cell>
          <cell r="H7">
            <v>600</v>
          </cell>
          <cell r="I7">
            <v>1000</v>
          </cell>
          <cell r="J7">
            <v>1000</v>
          </cell>
          <cell r="K7">
            <v>1200</v>
          </cell>
          <cell r="L7">
            <v>600</v>
          </cell>
          <cell r="M7">
            <v>400</v>
          </cell>
          <cell r="N7">
            <v>700</v>
          </cell>
          <cell r="O7">
            <v>800</v>
          </cell>
          <cell r="P7">
            <v>600</v>
          </cell>
          <cell r="Q7">
            <v>1200</v>
          </cell>
          <cell r="R7">
            <v>500</v>
          </cell>
          <cell r="S7">
            <v>1000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460</v>
          </cell>
          <cell r="H8">
            <v>552</v>
          </cell>
          <cell r="I8">
            <v>920</v>
          </cell>
          <cell r="J8">
            <v>920</v>
          </cell>
          <cell r="K8">
            <v>1104</v>
          </cell>
          <cell r="L8">
            <v>552</v>
          </cell>
          <cell r="M8">
            <v>368</v>
          </cell>
          <cell r="N8">
            <v>644</v>
          </cell>
          <cell r="O8">
            <v>736</v>
          </cell>
          <cell r="P8">
            <v>552</v>
          </cell>
          <cell r="Q8">
            <v>1104</v>
          </cell>
          <cell r="R8">
            <v>460</v>
          </cell>
          <cell r="S8">
            <v>925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415</v>
          </cell>
          <cell r="H9">
            <v>498</v>
          </cell>
          <cell r="I9">
            <v>830</v>
          </cell>
          <cell r="J9">
            <v>830</v>
          </cell>
          <cell r="K9">
            <v>996</v>
          </cell>
          <cell r="L9">
            <v>498</v>
          </cell>
          <cell r="M9">
            <v>332</v>
          </cell>
          <cell r="N9">
            <v>581</v>
          </cell>
          <cell r="O9">
            <v>664</v>
          </cell>
          <cell r="P9">
            <v>498</v>
          </cell>
          <cell r="Q9">
            <v>996</v>
          </cell>
          <cell r="R9">
            <v>416.88</v>
          </cell>
          <cell r="S9">
            <v>840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436.67</v>
          </cell>
          <cell r="H10">
            <v>524</v>
          </cell>
          <cell r="I10">
            <v>873.33</v>
          </cell>
          <cell r="J10">
            <v>873.33</v>
          </cell>
          <cell r="K10">
            <v>1048</v>
          </cell>
          <cell r="L10">
            <v>524</v>
          </cell>
          <cell r="M10">
            <v>349.33</v>
          </cell>
          <cell r="N10">
            <v>611.33</v>
          </cell>
          <cell r="O10">
            <v>698.67</v>
          </cell>
          <cell r="P10">
            <v>524</v>
          </cell>
          <cell r="Q10">
            <v>1048</v>
          </cell>
          <cell r="R10">
            <v>439.17</v>
          </cell>
          <cell r="S10">
            <v>868.33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442.5</v>
          </cell>
          <cell r="H11">
            <v>531</v>
          </cell>
          <cell r="I11">
            <v>885</v>
          </cell>
          <cell r="J11">
            <v>885</v>
          </cell>
          <cell r="K11">
            <v>1062</v>
          </cell>
          <cell r="L11">
            <v>531</v>
          </cell>
          <cell r="M11">
            <v>354</v>
          </cell>
          <cell r="N11">
            <v>619.5</v>
          </cell>
          <cell r="O11">
            <v>708</v>
          </cell>
          <cell r="P11">
            <v>531</v>
          </cell>
          <cell r="Q11">
            <v>1062</v>
          </cell>
          <cell r="R11">
            <v>446.25</v>
          </cell>
          <cell r="S11">
            <v>882.5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425</v>
          </cell>
          <cell r="H12">
            <v>510</v>
          </cell>
          <cell r="I12">
            <v>850</v>
          </cell>
          <cell r="J12">
            <v>850</v>
          </cell>
          <cell r="K12">
            <v>1020</v>
          </cell>
          <cell r="L12">
            <v>510</v>
          </cell>
          <cell r="M12">
            <v>340</v>
          </cell>
          <cell r="N12">
            <v>595</v>
          </cell>
          <cell r="O12">
            <v>680</v>
          </cell>
          <cell r="P12">
            <v>510</v>
          </cell>
          <cell r="Q12">
            <v>1020</v>
          </cell>
          <cell r="R12">
            <v>432.5</v>
          </cell>
          <cell r="S12">
            <v>840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386.88</v>
          </cell>
          <cell r="H13">
            <v>464.25</v>
          </cell>
          <cell r="I13">
            <v>773.75</v>
          </cell>
          <cell r="J13">
            <v>773.75</v>
          </cell>
          <cell r="K13">
            <v>928.5</v>
          </cell>
          <cell r="L13">
            <v>464.25</v>
          </cell>
          <cell r="M13">
            <v>309.5</v>
          </cell>
          <cell r="N13">
            <v>541.63</v>
          </cell>
          <cell r="O13">
            <v>619</v>
          </cell>
          <cell r="P13">
            <v>464.25</v>
          </cell>
          <cell r="Q13">
            <v>928.5</v>
          </cell>
          <cell r="R13">
            <v>388.75</v>
          </cell>
          <cell r="S13">
            <v>792.5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400</v>
          </cell>
          <cell r="H14">
            <v>480</v>
          </cell>
          <cell r="I14">
            <v>800</v>
          </cell>
          <cell r="J14">
            <v>800</v>
          </cell>
          <cell r="K14">
            <v>960</v>
          </cell>
          <cell r="L14">
            <v>480</v>
          </cell>
          <cell r="M14">
            <v>320</v>
          </cell>
          <cell r="N14">
            <v>560</v>
          </cell>
          <cell r="O14">
            <v>640</v>
          </cell>
          <cell r="P14">
            <v>480</v>
          </cell>
          <cell r="Q14">
            <v>960</v>
          </cell>
          <cell r="R14">
            <v>402.5</v>
          </cell>
          <cell r="S14">
            <v>811.67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425</v>
          </cell>
          <cell r="H15">
            <v>510</v>
          </cell>
          <cell r="I15">
            <v>850</v>
          </cell>
          <cell r="J15">
            <v>850</v>
          </cell>
          <cell r="K15">
            <v>1020</v>
          </cell>
          <cell r="L15">
            <v>510</v>
          </cell>
          <cell r="M15">
            <v>340</v>
          </cell>
          <cell r="N15">
            <v>595</v>
          </cell>
          <cell r="O15">
            <v>680</v>
          </cell>
          <cell r="P15">
            <v>510</v>
          </cell>
          <cell r="Q15">
            <v>1020</v>
          </cell>
          <cell r="R15">
            <v>428.75</v>
          </cell>
          <cell r="S15">
            <v>840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425</v>
          </cell>
          <cell r="H16">
            <v>510</v>
          </cell>
          <cell r="I16">
            <v>850</v>
          </cell>
          <cell r="J16">
            <v>850</v>
          </cell>
          <cell r="K16">
            <v>1020</v>
          </cell>
          <cell r="L16">
            <v>510</v>
          </cell>
          <cell r="M16">
            <v>340</v>
          </cell>
          <cell r="N16">
            <v>595</v>
          </cell>
          <cell r="O16">
            <v>680</v>
          </cell>
          <cell r="P16">
            <v>510</v>
          </cell>
          <cell r="Q16">
            <v>1020</v>
          </cell>
          <cell r="R16">
            <v>425</v>
          </cell>
          <cell r="S16">
            <v>840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366.88</v>
          </cell>
          <cell r="H17">
            <v>440.25</v>
          </cell>
          <cell r="I17">
            <v>733.75</v>
          </cell>
          <cell r="J17">
            <v>733.75</v>
          </cell>
          <cell r="K17">
            <v>880.5</v>
          </cell>
          <cell r="L17">
            <v>440.25</v>
          </cell>
          <cell r="M17">
            <v>293.5</v>
          </cell>
          <cell r="N17">
            <v>513.63</v>
          </cell>
          <cell r="O17">
            <v>587</v>
          </cell>
          <cell r="P17">
            <v>440.25</v>
          </cell>
          <cell r="Q17">
            <v>880.5</v>
          </cell>
          <cell r="R17">
            <v>366.88</v>
          </cell>
          <cell r="S17">
            <v>761.25</v>
          </cell>
        </row>
        <row r="18">
          <cell r="A18">
            <v>4.33</v>
          </cell>
          <cell r="B18">
            <v>73.17</v>
          </cell>
          <cell r="C18">
            <v>149.67</v>
          </cell>
          <cell r="D18">
            <v>299.33</v>
          </cell>
          <cell r="E18">
            <v>299.33</v>
          </cell>
          <cell r="F18">
            <v>449</v>
          </cell>
          <cell r="G18">
            <v>374.17</v>
          </cell>
          <cell r="H18">
            <v>449</v>
          </cell>
          <cell r="I18">
            <v>748.33</v>
          </cell>
          <cell r="J18">
            <v>748.33</v>
          </cell>
          <cell r="K18">
            <v>898</v>
          </cell>
          <cell r="L18">
            <v>449</v>
          </cell>
          <cell r="M18">
            <v>299.33</v>
          </cell>
          <cell r="N18">
            <v>523.83</v>
          </cell>
          <cell r="O18">
            <v>598.67</v>
          </cell>
          <cell r="P18">
            <v>449</v>
          </cell>
          <cell r="Q18">
            <v>898</v>
          </cell>
          <cell r="R18">
            <v>374.17</v>
          </cell>
          <cell r="S18">
            <v>776.67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387.5</v>
          </cell>
          <cell r="H19">
            <v>465</v>
          </cell>
          <cell r="I19">
            <v>775</v>
          </cell>
          <cell r="J19">
            <v>775</v>
          </cell>
          <cell r="K19">
            <v>930</v>
          </cell>
          <cell r="L19">
            <v>465</v>
          </cell>
          <cell r="M19">
            <v>310</v>
          </cell>
          <cell r="N19">
            <v>542.5</v>
          </cell>
          <cell r="O19">
            <v>620</v>
          </cell>
          <cell r="P19">
            <v>465</v>
          </cell>
          <cell r="Q19">
            <v>930</v>
          </cell>
          <cell r="R19">
            <v>387.5</v>
          </cell>
          <cell r="S19">
            <v>797.5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350</v>
          </cell>
          <cell r="H20">
            <v>420</v>
          </cell>
          <cell r="I20">
            <v>700</v>
          </cell>
          <cell r="J20">
            <v>700</v>
          </cell>
          <cell r="K20">
            <v>840</v>
          </cell>
          <cell r="L20">
            <v>420</v>
          </cell>
          <cell r="M20">
            <v>280</v>
          </cell>
          <cell r="N20">
            <v>490</v>
          </cell>
          <cell r="O20">
            <v>560</v>
          </cell>
          <cell r="P20">
            <v>420</v>
          </cell>
          <cell r="Q20">
            <v>840</v>
          </cell>
          <cell r="R20">
            <v>350</v>
          </cell>
          <cell r="S20">
            <v>755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346.25</v>
          </cell>
          <cell r="H21">
            <v>415.5</v>
          </cell>
          <cell r="I21">
            <v>692.5</v>
          </cell>
          <cell r="J21">
            <v>692.5</v>
          </cell>
          <cell r="K21">
            <v>831</v>
          </cell>
          <cell r="L21">
            <v>415.5</v>
          </cell>
          <cell r="M21">
            <v>277</v>
          </cell>
          <cell r="N21">
            <v>484.75</v>
          </cell>
          <cell r="O21">
            <v>554</v>
          </cell>
          <cell r="P21">
            <v>415.5</v>
          </cell>
          <cell r="Q21">
            <v>831</v>
          </cell>
          <cell r="R21">
            <v>346.25</v>
          </cell>
          <cell r="S21">
            <v>725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347.5</v>
          </cell>
          <cell r="H22">
            <v>417</v>
          </cell>
          <cell r="I22">
            <v>695</v>
          </cell>
          <cell r="J22">
            <v>695</v>
          </cell>
          <cell r="K22">
            <v>834</v>
          </cell>
          <cell r="L22">
            <v>417</v>
          </cell>
          <cell r="M22">
            <v>278</v>
          </cell>
          <cell r="N22">
            <v>486.5</v>
          </cell>
          <cell r="O22">
            <v>556</v>
          </cell>
          <cell r="P22">
            <v>417</v>
          </cell>
          <cell r="Q22">
            <v>834</v>
          </cell>
          <cell r="R22">
            <v>347.5</v>
          </cell>
          <cell r="S22">
            <v>735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348.75</v>
          </cell>
          <cell r="H23">
            <v>418.5</v>
          </cell>
          <cell r="I23">
            <v>697.5</v>
          </cell>
          <cell r="J23">
            <v>697.5</v>
          </cell>
          <cell r="K23">
            <v>837</v>
          </cell>
          <cell r="L23">
            <v>418.5</v>
          </cell>
          <cell r="M23">
            <v>279</v>
          </cell>
          <cell r="N23">
            <v>488.25</v>
          </cell>
          <cell r="O23">
            <v>558</v>
          </cell>
          <cell r="P23">
            <v>418.5</v>
          </cell>
          <cell r="Q23">
            <v>837</v>
          </cell>
          <cell r="R23">
            <v>348.75</v>
          </cell>
          <cell r="S23">
            <v>745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347.5</v>
          </cell>
          <cell r="H24">
            <v>417</v>
          </cell>
          <cell r="I24">
            <v>695</v>
          </cell>
          <cell r="J24">
            <v>695</v>
          </cell>
          <cell r="K24">
            <v>834</v>
          </cell>
          <cell r="L24">
            <v>417</v>
          </cell>
          <cell r="M24">
            <v>278</v>
          </cell>
          <cell r="N24">
            <v>486.5</v>
          </cell>
          <cell r="O24">
            <v>556</v>
          </cell>
          <cell r="P24">
            <v>417</v>
          </cell>
          <cell r="Q24">
            <v>834</v>
          </cell>
          <cell r="R24">
            <v>347.5</v>
          </cell>
          <cell r="S24">
            <v>735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325.63</v>
          </cell>
          <cell r="H25">
            <v>390.75</v>
          </cell>
          <cell r="I25">
            <v>651.25</v>
          </cell>
          <cell r="J25">
            <v>651.25</v>
          </cell>
          <cell r="K25">
            <v>781.5</v>
          </cell>
          <cell r="L25">
            <v>390.75</v>
          </cell>
          <cell r="M25">
            <v>260.5</v>
          </cell>
          <cell r="N25">
            <v>455.88</v>
          </cell>
          <cell r="O25">
            <v>521</v>
          </cell>
          <cell r="P25">
            <v>390.75</v>
          </cell>
          <cell r="Q25">
            <v>781.5</v>
          </cell>
          <cell r="R25">
            <v>325.63</v>
          </cell>
          <cell r="S25">
            <v>691.25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345</v>
          </cell>
          <cell r="H26">
            <v>414</v>
          </cell>
          <cell r="I26">
            <v>690</v>
          </cell>
          <cell r="J26">
            <v>690</v>
          </cell>
          <cell r="K26">
            <v>828</v>
          </cell>
          <cell r="L26">
            <v>414</v>
          </cell>
          <cell r="M26">
            <v>276</v>
          </cell>
          <cell r="N26">
            <v>483</v>
          </cell>
          <cell r="O26">
            <v>552</v>
          </cell>
          <cell r="P26">
            <v>414</v>
          </cell>
          <cell r="Q26">
            <v>828</v>
          </cell>
          <cell r="R26">
            <v>345</v>
          </cell>
          <cell r="S26">
            <v>715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346.25</v>
          </cell>
          <cell r="H27">
            <v>415.5</v>
          </cell>
          <cell r="I27">
            <v>692.5</v>
          </cell>
          <cell r="J27">
            <v>692.5</v>
          </cell>
          <cell r="K27">
            <v>831</v>
          </cell>
          <cell r="L27">
            <v>415.5</v>
          </cell>
          <cell r="M27">
            <v>277</v>
          </cell>
          <cell r="N27">
            <v>484.75</v>
          </cell>
          <cell r="O27">
            <v>554</v>
          </cell>
          <cell r="P27">
            <v>415.5</v>
          </cell>
          <cell r="Q27">
            <v>831</v>
          </cell>
          <cell r="R27">
            <v>346.25</v>
          </cell>
          <cell r="S27">
            <v>725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345</v>
          </cell>
          <cell r="H28">
            <v>414</v>
          </cell>
          <cell r="I28">
            <v>690</v>
          </cell>
          <cell r="J28">
            <v>690</v>
          </cell>
          <cell r="K28">
            <v>828</v>
          </cell>
          <cell r="L28">
            <v>414</v>
          </cell>
          <cell r="M28">
            <v>276</v>
          </cell>
          <cell r="N28">
            <v>483</v>
          </cell>
          <cell r="O28">
            <v>552</v>
          </cell>
          <cell r="P28">
            <v>414</v>
          </cell>
          <cell r="Q28">
            <v>828</v>
          </cell>
          <cell r="R28">
            <v>345</v>
          </cell>
          <cell r="S28">
            <v>715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244.25</v>
          </cell>
          <cell r="F29">
            <v>366.38</v>
          </cell>
          <cell r="G29">
            <v>305.31</v>
          </cell>
          <cell r="H29">
            <v>366.5</v>
          </cell>
          <cell r="I29">
            <v>610</v>
          </cell>
          <cell r="J29">
            <v>610.75</v>
          </cell>
          <cell r="K29">
            <v>732</v>
          </cell>
          <cell r="L29">
            <v>366</v>
          </cell>
          <cell r="M29">
            <v>244</v>
          </cell>
          <cell r="N29">
            <v>427</v>
          </cell>
          <cell r="O29">
            <v>488</v>
          </cell>
          <cell r="P29">
            <v>366</v>
          </cell>
          <cell r="Q29">
            <v>732</v>
          </cell>
          <cell r="R29">
            <v>305</v>
          </cell>
          <cell r="S29">
            <v>658.75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318.33</v>
          </cell>
          <cell r="H30">
            <v>382</v>
          </cell>
          <cell r="I30">
            <v>636.67</v>
          </cell>
          <cell r="J30">
            <v>636.67</v>
          </cell>
          <cell r="K30">
            <v>764</v>
          </cell>
          <cell r="L30">
            <v>382</v>
          </cell>
          <cell r="M30">
            <v>254.67</v>
          </cell>
          <cell r="N30">
            <v>445.67</v>
          </cell>
          <cell r="O30">
            <v>509.33</v>
          </cell>
          <cell r="P30">
            <v>382</v>
          </cell>
          <cell r="Q30">
            <v>764</v>
          </cell>
          <cell r="R30">
            <v>318.33</v>
          </cell>
          <cell r="S30">
            <v>676.67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343.75</v>
          </cell>
          <cell r="H31">
            <v>412.5</v>
          </cell>
          <cell r="I31">
            <v>687.5</v>
          </cell>
          <cell r="J31">
            <v>687.5</v>
          </cell>
          <cell r="K31">
            <v>825</v>
          </cell>
          <cell r="L31">
            <v>412.5</v>
          </cell>
          <cell r="M31">
            <v>275</v>
          </cell>
          <cell r="N31">
            <v>481.25</v>
          </cell>
          <cell r="O31">
            <v>550</v>
          </cell>
          <cell r="P31">
            <v>412.5</v>
          </cell>
          <cell r="Q31">
            <v>825</v>
          </cell>
          <cell r="R31">
            <v>343.75</v>
          </cell>
          <cell r="S31">
            <v>705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342.5</v>
          </cell>
          <cell r="H32">
            <v>411</v>
          </cell>
          <cell r="I32">
            <v>685</v>
          </cell>
          <cell r="J32">
            <v>685</v>
          </cell>
          <cell r="K32">
            <v>822</v>
          </cell>
          <cell r="L32">
            <v>411</v>
          </cell>
          <cell r="M32">
            <v>274</v>
          </cell>
          <cell r="N32">
            <v>479.5</v>
          </cell>
          <cell r="O32">
            <v>548</v>
          </cell>
          <cell r="P32">
            <v>411</v>
          </cell>
          <cell r="Q32">
            <v>822</v>
          </cell>
          <cell r="R32">
            <v>342.5</v>
          </cell>
          <cell r="S32">
            <v>695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228.25</v>
          </cell>
          <cell r="F33">
            <v>342.38</v>
          </cell>
          <cell r="G33">
            <v>285.31</v>
          </cell>
          <cell r="H33">
            <v>342.75</v>
          </cell>
          <cell r="I33">
            <v>568.75</v>
          </cell>
          <cell r="J33">
            <v>571</v>
          </cell>
          <cell r="K33">
            <v>682.5</v>
          </cell>
          <cell r="L33">
            <v>341.25</v>
          </cell>
          <cell r="M33">
            <v>227.5</v>
          </cell>
          <cell r="N33">
            <v>398.13</v>
          </cell>
          <cell r="O33">
            <v>455</v>
          </cell>
          <cell r="P33">
            <v>341.25</v>
          </cell>
          <cell r="Q33">
            <v>682.5</v>
          </cell>
          <cell r="R33">
            <v>284.38</v>
          </cell>
          <cell r="S33">
            <v>627.5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233.67</v>
          </cell>
          <cell r="F34">
            <v>350.5</v>
          </cell>
          <cell r="G34">
            <v>292.08</v>
          </cell>
          <cell r="H34">
            <v>350.67</v>
          </cell>
          <cell r="I34">
            <v>583.33</v>
          </cell>
          <cell r="J34">
            <v>584.33</v>
          </cell>
          <cell r="K34">
            <v>700</v>
          </cell>
          <cell r="L34">
            <v>350</v>
          </cell>
          <cell r="M34">
            <v>233.33</v>
          </cell>
          <cell r="N34">
            <v>408.33</v>
          </cell>
          <cell r="O34">
            <v>466.67</v>
          </cell>
          <cell r="P34">
            <v>350</v>
          </cell>
          <cell r="Q34">
            <v>700</v>
          </cell>
          <cell r="R34">
            <v>291.67</v>
          </cell>
          <cell r="S34">
            <v>640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305</v>
          </cell>
          <cell r="H35">
            <v>366</v>
          </cell>
          <cell r="I35">
            <v>610</v>
          </cell>
          <cell r="J35">
            <v>610</v>
          </cell>
          <cell r="K35">
            <v>732</v>
          </cell>
          <cell r="L35">
            <v>366</v>
          </cell>
          <cell r="M35">
            <v>244</v>
          </cell>
          <cell r="N35">
            <v>427</v>
          </cell>
          <cell r="O35">
            <v>488</v>
          </cell>
          <cell r="P35">
            <v>366</v>
          </cell>
          <cell r="Q35">
            <v>732</v>
          </cell>
          <cell r="R35">
            <v>305</v>
          </cell>
          <cell r="S35">
            <v>657.5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267.5</v>
          </cell>
          <cell r="H36">
            <v>321</v>
          </cell>
          <cell r="I36">
            <v>535</v>
          </cell>
          <cell r="J36">
            <v>535</v>
          </cell>
          <cell r="K36">
            <v>642</v>
          </cell>
          <cell r="L36">
            <v>321</v>
          </cell>
          <cell r="M36">
            <v>214</v>
          </cell>
          <cell r="N36">
            <v>374.5</v>
          </cell>
          <cell r="O36">
            <v>428</v>
          </cell>
          <cell r="P36">
            <v>321</v>
          </cell>
          <cell r="Q36">
            <v>642</v>
          </cell>
          <cell r="R36">
            <v>267.5</v>
          </cell>
          <cell r="S36">
            <v>620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212.5</v>
          </cell>
          <cell r="F37">
            <v>318.75</v>
          </cell>
          <cell r="G37">
            <v>265.63</v>
          </cell>
          <cell r="H37">
            <v>319.5</v>
          </cell>
          <cell r="I37">
            <v>527.5</v>
          </cell>
          <cell r="J37">
            <v>532</v>
          </cell>
          <cell r="K37">
            <v>633</v>
          </cell>
          <cell r="L37">
            <v>316.5</v>
          </cell>
          <cell r="M37">
            <v>211</v>
          </cell>
          <cell r="N37">
            <v>369.25</v>
          </cell>
          <cell r="O37">
            <v>422</v>
          </cell>
          <cell r="P37">
            <v>316.5</v>
          </cell>
          <cell r="Q37">
            <v>633</v>
          </cell>
          <cell r="R37">
            <v>263.75</v>
          </cell>
          <cell r="S37">
            <v>597.5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213</v>
          </cell>
          <cell r="F38">
            <v>319.5</v>
          </cell>
          <cell r="G38">
            <v>266.25</v>
          </cell>
          <cell r="H38">
            <v>320</v>
          </cell>
          <cell r="I38">
            <v>530</v>
          </cell>
          <cell r="J38">
            <v>533</v>
          </cell>
          <cell r="K38">
            <v>636</v>
          </cell>
          <cell r="L38">
            <v>318</v>
          </cell>
          <cell r="M38">
            <v>212</v>
          </cell>
          <cell r="N38">
            <v>371</v>
          </cell>
          <cell r="O38">
            <v>424</v>
          </cell>
          <cell r="P38">
            <v>318</v>
          </cell>
          <cell r="Q38">
            <v>636</v>
          </cell>
          <cell r="R38">
            <v>265</v>
          </cell>
          <cell r="S38">
            <v>605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213.5</v>
          </cell>
          <cell r="F39">
            <v>320.25</v>
          </cell>
          <cell r="G39">
            <v>266.88</v>
          </cell>
          <cell r="H39">
            <v>320.5</v>
          </cell>
          <cell r="I39">
            <v>532.5</v>
          </cell>
          <cell r="J39">
            <v>534</v>
          </cell>
          <cell r="K39">
            <v>639</v>
          </cell>
          <cell r="L39">
            <v>319.5</v>
          </cell>
          <cell r="M39">
            <v>213</v>
          </cell>
          <cell r="N39">
            <v>372.75</v>
          </cell>
          <cell r="O39">
            <v>426</v>
          </cell>
          <cell r="P39">
            <v>319.5</v>
          </cell>
          <cell r="Q39">
            <v>639</v>
          </cell>
          <cell r="R39">
            <v>266.25</v>
          </cell>
          <cell r="S39">
            <v>612.5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213</v>
          </cell>
          <cell r="F40">
            <v>319.5</v>
          </cell>
          <cell r="G40">
            <v>266.25</v>
          </cell>
          <cell r="H40">
            <v>320</v>
          </cell>
          <cell r="I40">
            <v>530</v>
          </cell>
          <cell r="J40">
            <v>533</v>
          </cell>
          <cell r="K40">
            <v>636</v>
          </cell>
          <cell r="L40">
            <v>318</v>
          </cell>
          <cell r="M40">
            <v>212</v>
          </cell>
          <cell r="N40">
            <v>371</v>
          </cell>
          <cell r="O40">
            <v>424</v>
          </cell>
          <cell r="P40">
            <v>318</v>
          </cell>
          <cell r="Q40">
            <v>636</v>
          </cell>
          <cell r="R40">
            <v>265</v>
          </cell>
          <cell r="S40">
            <v>605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209.75</v>
          </cell>
          <cell r="F41">
            <v>314.63</v>
          </cell>
          <cell r="G41">
            <v>262.19</v>
          </cell>
          <cell r="H41">
            <v>315</v>
          </cell>
          <cell r="I41">
            <v>522.5</v>
          </cell>
          <cell r="J41">
            <v>524.75</v>
          </cell>
          <cell r="K41">
            <v>627</v>
          </cell>
          <cell r="L41">
            <v>313.5</v>
          </cell>
          <cell r="M41">
            <v>209</v>
          </cell>
          <cell r="N41">
            <v>365.75</v>
          </cell>
          <cell r="O41">
            <v>418</v>
          </cell>
          <cell r="P41">
            <v>313.5</v>
          </cell>
          <cell r="Q41">
            <v>627</v>
          </cell>
          <cell r="R41">
            <v>261.25</v>
          </cell>
          <cell r="S41">
            <v>573.75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212</v>
          </cell>
          <cell r="F42">
            <v>318</v>
          </cell>
          <cell r="G42">
            <v>265</v>
          </cell>
          <cell r="H42">
            <v>319</v>
          </cell>
          <cell r="I42">
            <v>525</v>
          </cell>
          <cell r="J42">
            <v>531</v>
          </cell>
          <cell r="K42">
            <v>630</v>
          </cell>
          <cell r="L42">
            <v>315</v>
          </cell>
          <cell r="M42">
            <v>210</v>
          </cell>
          <cell r="N42">
            <v>367.5</v>
          </cell>
          <cell r="O42">
            <v>420</v>
          </cell>
          <cell r="P42">
            <v>315</v>
          </cell>
          <cell r="Q42">
            <v>630</v>
          </cell>
          <cell r="R42">
            <v>262.5</v>
          </cell>
          <cell r="S42">
            <v>590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212.5</v>
          </cell>
          <cell r="F43">
            <v>318.75</v>
          </cell>
          <cell r="G43">
            <v>265.63</v>
          </cell>
          <cell r="H43">
            <v>319.5</v>
          </cell>
          <cell r="I43">
            <v>527.5</v>
          </cell>
          <cell r="J43">
            <v>532</v>
          </cell>
          <cell r="K43">
            <v>633</v>
          </cell>
          <cell r="L43">
            <v>316.5</v>
          </cell>
          <cell r="M43">
            <v>211</v>
          </cell>
          <cell r="N43">
            <v>369.25</v>
          </cell>
          <cell r="O43">
            <v>422</v>
          </cell>
          <cell r="P43">
            <v>316.5</v>
          </cell>
          <cell r="Q43">
            <v>633</v>
          </cell>
          <cell r="R43">
            <v>263.75</v>
          </cell>
          <cell r="S43">
            <v>597.5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212</v>
          </cell>
          <cell r="F44">
            <v>318</v>
          </cell>
          <cell r="G44">
            <v>265</v>
          </cell>
          <cell r="H44">
            <v>319</v>
          </cell>
          <cell r="I44">
            <v>525</v>
          </cell>
          <cell r="J44">
            <v>531</v>
          </cell>
          <cell r="K44">
            <v>630</v>
          </cell>
          <cell r="L44">
            <v>315</v>
          </cell>
          <cell r="M44">
            <v>210</v>
          </cell>
          <cell r="N44">
            <v>367.5</v>
          </cell>
          <cell r="O44">
            <v>420</v>
          </cell>
          <cell r="P44">
            <v>315</v>
          </cell>
          <cell r="Q44">
            <v>630</v>
          </cell>
          <cell r="R44">
            <v>262.5</v>
          </cell>
          <cell r="S44">
            <v>590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258.75</v>
          </cell>
          <cell r="H45">
            <v>310.5</v>
          </cell>
          <cell r="I45">
            <v>517.5</v>
          </cell>
          <cell r="J45">
            <v>517.5</v>
          </cell>
          <cell r="K45">
            <v>621</v>
          </cell>
          <cell r="L45">
            <v>310.5</v>
          </cell>
          <cell r="M45">
            <v>207</v>
          </cell>
          <cell r="N45">
            <v>362.25</v>
          </cell>
          <cell r="O45">
            <v>414</v>
          </cell>
          <cell r="P45">
            <v>310.5</v>
          </cell>
          <cell r="Q45">
            <v>621</v>
          </cell>
          <cell r="R45">
            <v>258.75</v>
          </cell>
          <cell r="S45">
            <v>550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208.67</v>
          </cell>
          <cell r="F46">
            <v>313</v>
          </cell>
          <cell r="G46">
            <v>260.83</v>
          </cell>
          <cell r="H46">
            <v>313.33</v>
          </cell>
          <cell r="I46">
            <v>520</v>
          </cell>
          <cell r="J46">
            <v>522</v>
          </cell>
          <cell r="K46">
            <v>624</v>
          </cell>
          <cell r="L46">
            <v>312</v>
          </cell>
          <cell r="M46">
            <v>208</v>
          </cell>
          <cell r="N46">
            <v>364</v>
          </cell>
          <cell r="O46">
            <v>416</v>
          </cell>
          <cell r="P46">
            <v>312</v>
          </cell>
          <cell r="Q46">
            <v>624</v>
          </cell>
          <cell r="R46">
            <v>260</v>
          </cell>
          <cell r="S46">
            <v>563.33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211.5</v>
          </cell>
          <cell r="F47">
            <v>317.25</v>
          </cell>
          <cell r="G47">
            <v>264.38</v>
          </cell>
          <cell r="H47">
            <v>318.5</v>
          </cell>
          <cell r="I47">
            <v>522.5</v>
          </cell>
          <cell r="J47">
            <v>530</v>
          </cell>
          <cell r="K47">
            <v>627</v>
          </cell>
          <cell r="L47">
            <v>313.5</v>
          </cell>
          <cell r="M47">
            <v>209</v>
          </cell>
          <cell r="N47">
            <v>365.75</v>
          </cell>
          <cell r="O47">
            <v>418</v>
          </cell>
          <cell r="P47">
            <v>313.5</v>
          </cell>
          <cell r="Q47">
            <v>627</v>
          </cell>
          <cell r="R47">
            <v>261.25</v>
          </cell>
          <cell r="S47">
            <v>582.5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211</v>
          </cell>
          <cell r="F48">
            <v>316.5</v>
          </cell>
          <cell r="G48">
            <v>263.75</v>
          </cell>
          <cell r="H48">
            <v>318</v>
          </cell>
          <cell r="I48">
            <v>520</v>
          </cell>
          <cell r="J48">
            <v>529</v>
          </cell>
          <cell r="K48">
            <v>624</v>
          </cell>
          <cell r="L48">
            <v>312</v>
          </cell>
          <cell r="M48">
            <v>208</v>
          </cell>
          <cell r="N48">
            <v>364</v>
          </cell>
          <cell r="O48">
            <v>416</v>
          </cell>
          <cell r="P48">
            <v>312</v>
          </cell>
          <cell r="Q48">
            <v>624</v>
          </cell>
          <cell r="R48">
            <v>260</v>
          </cell>
          <cell r="S48">
            <v>575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204.25</v>
          </cell>
          <cell r="F49">
            <v>306.38</v>
          </cell>
          <cell r="G49">
            <v>255.31</v>
          </cell>
          <cell r="H49">
            <v>306</v>
          </cell>
          <cell r="I49">
            <v>512.5</v>
          </cell>
          <cell r="J49">
            <v>510.25</v>
          </cell>
          <cell r="K49">
            <v>615</v>
          </cell>
          <cell r="L49">
            <v>307.5</v>
          </cell>
          <cell r="M49">
            <v>205</v>
          </cell>
          <cell r="N49">
            <v>358.75</v>
          </cell>
          <cell r="O49">
            <v>410</v>
          </cell>
          <cell r="P49">
            <v>307.5</v>
          </cell>
          <cell r="Q49">
            <v>615</v>
          </cell>
          <cell r="R49">
            <v>256.25</v>
          </cell>
          <cell r="S49">
            <v>526.25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205.33</v>
          </cell>
          <cell r="F50">
            <v>308</v>
          </cell>
          <cell r="G50">
            <v>256.67</v>
          </cell>
          <cell r="H50">
            <v>307.67</v>
          </cell>
          <cell r="I50">
            <v>515</v>
          </cell>
          <cell r="J50">
            <v>513</v>
          </cell>
          <cell r="K50">
            <v>618</v>
          </cell>
          <cell r="L50">
            <v>309</v>
          </cell>
          <cell r="M50">
            <v>206</v>
          </cell>
          <cell r="N50">
            <v>360.5</v>
          </cell>
          <cell r="O50">
            <v>412</v>
          </cell>
          <cell r="P50">
            <v>309</v>
          </cell>
          <cell r="Q50">
            <v>618</v>
          </cell>
          <cell r="R50">
            <v>257.5</v>
          </cell>
          <cell r="S50">
            <v>536.67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258.75</v>
          </cell>
          <cell r="H51">
            <v>310.5</v>
          </cell>
          <cell r="I51">
            <v>517.5</v>
          </cell>
          <cell r="J51">
            <v>517.5</v>
          </cell>
          <cell r="K51">
            <v>621</v>
          </cell>
          <cell r="L51">
            <v>310.5</v>
          </cell>
          <cell r="M51">
            <v>207</v>
          </cell>
          <cell r="N51">
            <v>362.25</v>
          </cell>
          <cell r="O51">
            <v>414</v>
          </cell>
          <cell r="P51">
            <v>310.5</v>
          </cell>
          <cell r="Q51">
            <v>621</v>
          </cell>
          <cell r="R51">
            <v>258.75</v>
          </cell>
          <cell r="S51">
            <v>550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203</v>
          </cell>
          <cell r="F52">
            <v>304.5</v>
          </cell>
          <cell r="G52">
            <v>253.75</v>
          </cell>
          <cell r="H52">
            <v>303</v>
          </cell>
          <cell r="I52">
            <v>515</v>
          </cell>
          <cell r="J52">
            <v>506</v>
          </cell>
          <cell r="K52">
            <v>618</v>
          </cell>
          <cell r="L52">
            <v>309</v>
          </cell>
          <cell r="M52">
            <v>206</v>
          </cell>
          <cell r="N52">
            <v>360.5</v>
          </cell>
          <cell r="O52">
            <v>412</v>
          </cell>
          <cell r="P52">
            <v>309</v>
          </cell>
          <cell r="Q52">
            <v>618</v>
          </cell>
          <cell r="R52">
            <v>257.5</v>
          </cell>
          <cell r="S52">
            <v>525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201.5</v>
          </cell>
          <cell r="F53">
            <v>302.25</v>
          </cell>
          <cell r="G53">
            <v>251.88</v>
          </cell>
          <cell r="H53">
            <v>301.5</v>
          </cell>
          <cell r="I53">
            <v>507.5</v>
          </cell>
          <cell r="J53">
            <v>503</v>
          </cell>
          <cell r="K53">
            <v>609</v>
          </cell>
          <cell r="L53">
            <v>304.5</v>
          </cell>
          <cell r="M53">
            <v>203</v>
          </cell>
          <cell r="N53">
            <v>355.25</v>
          </cell>
          <cell r="O53">
            <v>406</v>
          </cell>
          <cell r="P53">
            <v>304.5</v>
          </cell>
          <cell r="Q53">
            <v>609</v>
          </cell>
          <cell r="R53">
            <v>253.75</v>
          </cell>
          <cell r="S53">
            <v>502.5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202</v>
          </cell>
          <cell r="F54">
            <v>303</v>
          </cell>
          <cell r="G54">
            <v>252.5</v>
          </cell>
          <cell r="H54">
            <v>302</v>
          </cell>
          <cell r="I54">
            <v>510</v>
          </cell>
          <cell r="J54">
            <v>504</v>
          </cell>
          <cell r="K54">
            <v>612</v>
          </cell>
          <cell r="L54">
            <v>306</v>
          </cell>
          <cell r="M54">
            <v>204</v>
          </cell>
          <cell r="N54">
            <v>357</v>
          </cell>
          <cell r="O54">
            <v>408</v>
          </cell>
          <cell r="P54">
            <v>306</v>
          </cell>
          <cell r="Q54">
            <v>612</v>
          </cell>
          <cell r="R54">
            <v>255</v>
          </cell>
          <cell r="S54">
            <v>510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202.5</v>
          </cell>
          <cell r="F55">
            <v>303.75</v>
          </cell>
          <cell r="G55">
            <v>253.13</v>
          </cell>
          <cell r="H55">
            <v>302.5</v>
          </cell>
          <cell r="I55">
            <v>512.5</v>
          </cell>
          <cell r="J55">
            <v>505</v>
          </cell>
          <cell r="K55">
            <v>615</v>
          </cell>
          <cell r="L55">
            <v>307.5</v>
          </cell>
          <cell r="M55">
            <v>205</v>
          </cell>
          <cell r="N55">
            <v>358.75</v>
          </cell>
          <cell r="O55">
            <v>410</v>
          </cell>
          <cell r="P55">
            <v>307.5</v>
          </cell>
          <cell r="Q55">
            <v>615</v>
          </cell>
          <cell r="R55">
            <v>256.25</v>
          </cell>
          <cell r="S55">
            <v>517.5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202</v>
          </cell>
          <cell r="F56">
            <v>303</v>
          </cell>
          <cell r="G56">
            <v>252.5</v>
          </cell>
          <cell r="H56">
            <v>302</v>
          </cell>
          <cell r="I56">
            <v>510</v>
          </cell>
          <cell r="J56">
            <v>504</v>
          </cell>
          <cell r="K56">
            <v>612</v>
          </cell>
          <cell r="L56">
            <v>306</v>
          </cell>
          <cell r="M56">
            <v>204</v>
          </cell>
          <cell r="N56">
            <v>357</v>
          </cell>
          <cell r="O56">
            <v>408</v>
          </cell>
          <cell r="P56">
            <v>306</v>
          </cell>
          <cell r="Q56">
            <v>612</v>
          </cell>
          <cell r="R56">
            <v>255</v>
          </cell>
          <cell r="S56">
            <v>510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185.75</v>
          </cell>
          <cell r="F57">
            <v>278.63</v>
          </cell>
          <cell r="G57">
            <v>232.19</v>
          </cell>
          <cell r="H57">
            <v>278.25</v>
          </cell>
          <cell r="I57">
            <v>466.25</v>
          </cell>
          <cell r="J57">
            <v>464</v>
          </cell>
          <cell r="K57">
            <v>559.5</v>
          </cell>
          <cell r="L57">
            <v>279.75</v>
          </cell>
          <cell r="M57">
            <v>186.5</v>
          </cell>
          <cell r="N57">
            <v>326.38</v>
          </cell>
          <cell r="O57">
            <v>373</v>
          </cell>
          <cell r="P57">
            <v>279.75</v>
          </cell>
          <cell r="Q57">
            <v>559.5</v>
          </cell>
          <cell r="R57">
            <v>233.13</v>
          </cell>
          <cell r="S57">
            <v>475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201</v>
          </cell>
          <cell r="F58">
            <v>301.5</v>
          </cell>
          <cell r="G58">
            <v>251.25</v>
          </cell>
          <cell r="H58">
            <v>301</v>
          </cell>
          <cell r="I58">
            <v>505</v>
          </cell>
          <cell r="J58">
            <v>502</v>
          </cell>
          <cell r="K58">
            <v>606</v>
          </cell>
          <cell r="L58">
            <v>303</v>
          </cell>
          <cell r="M58">
            <v>202</v>
          </cell>
          <cell r="N58">
            <v>353.5</v>
          </cell>
          <cell r="O58">
            <v>404</v>
          </cell>
          <cell r="P58">
            <v>303</v>
          </cell>
          <cell r="Q58">
            <v>606</v>
          </cell>
          <cell r="R58">
            <v>252.5</v>
          </cell>
          <cell r="S58">
            <v>495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201.5</v>
          </cell>
          <cell r="F59">
            <v>302.25</v>
          </cell>
          <cell r="G59">
            <v>251.88</v>
          </cell>
          <cell r="H59">
            <v>301.5</v>
          </cell>
          <cell r="I59">
            <v>507.5</v>
          </cell>
          <cell r="J59">
            <v>503</v>
          </cell>
          <cell r="K59">
            <v>609</v>
          </cell>
          <cell r="L59">
            <v>304.5</v>
          </cell>
          <cell r="M59">
            <v>203</v>
          </cell>
          <cell r="N59">
            <v>355.25</v>
          </cell>
          <cell r="O59">
            <v>406</v>
          </cell>
          <cell r="P59">
            <v>304.5</v>
          </cell>
          <cell r="Q59">
            <v>609</v>
          </cell>
          <cell r="R59">
            <v>253.75</v>
          </cell>
          <cell r="S59">
            <v>502.5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201</v>
          </cell>
          <cell r="F60">
            <v>301.5</v>
          </cell>
          <cell r="G60">
            <v>251.25</v>
          </cell>
          <cell r="H60">
            <v>301</v>
          </cell>
          <cell r="I60">
            <v>505</v>
          </cell>
          <cell r="J60">
            <v>502</v>
          </cell>
          <cell r="K60">
            <v>606</v>
          </cell>
          <cell r="L60">
            <v>303</v>
          </cell>
          <cell r="M60">
            <v>202</v>
          </cell>
          <cell r="N60">
            <v>353.5</v>
          </cell>
          <cell r="O60">
            <v>404</v>
          </cell>
          <cell r="P60">
            <v>303</v>
          </cell>
          <cell r="Q60">
            <v>606</v>
          </cell>
          <cell r="R60">
            <v>252.5</v>
          </cell>
          <cell r="S60">
            <v>495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212.5</v>
          </cell>
          <cell r="H61">
            <v>255</v>
          </cell>
          <cell r="I61">
            <v>425</v>
          </cell>
          <cell r="J61">
            <v>425</v>
          </cell>
          <cell r="K61">
            <v>510</v>
          </cell>
          <cell r="L61">
            <v>255</v>
          </cell>
          <cell r="M61">
            <v>170</v>
          </cell>
          <cell r="N61">
            <v>297.5</v>
          </cell>
          <cell r="O61">
            <v>340</v>
          </cell>
          <cell r="P61">
            <v>255</v>
          </cell>
          <cell r="Q61">
            <v>510</v>
          </cell>
          <cell r="R61">
            <v>212.5</v>
          </cell>
          <cell r="S61">
            <v>450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180.33</v>
          </cell>
          <cell r="F62">
            <v>270.5</v>
          </cell>
          <cell r="G62">
            <v>225.42</v>
          </cell>
          <cell r="H62">
            <v>270.33</v>
          </cell>
          <cell r="I62">
            <v>451.67</v>
          </cell>
          <cell r="J62">
            <v>450.67</v>
          </cell>
          <cell r="K62">
            <v>542</v>
          </cell>
          <cell r="L62">
            <v>271</v>
          </cell>
          <cell r="M62">
            <v>180.67</v>
          </cell>
          <cell r="N62">
            <v>316.17</v>
          </cell>
          <cell r="O62">
            <v>361.33</v>
          </cell>
          <cell r="P62">
            <v>271</v>
          </cell>
          <cell r="Q62">
            <v>542</v>
          </cell>
          <cell r="R62">
            <v>225.83</v>
          </cell>
          <cell r="S62">
            <v>463.33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200.5</v>
          </cell>
          <cell r="F63">
            <v>300.75</v>
          </cell>
          <cell r="G63">
            <v>250.63</v>
          </cell>
          <cell r="H63">
            <v>300.5</v>
          </cell>
          <cell r="I63">
            <v>502.5</v>
          </cell>
          <cell r="J63">
            <v>501</v>
          </cell>
          <cell r="K63">
            <v>603</v>
          </cell>
          <cell r="L63">
            <v>301.5</v>
          </cell>
          <cell r="M63">
            <v>201</v>
          </cell>
          <cell r="N63">
            <v>351.75</v>
          </cell>
          <cell r="O63">
            <v>402</v>
          </cell>
          <cell r="P63">
            <v>301.5</v>
          </cell>
          <cell r="Q63">
            <v>603</v>
          </cell>
          <cell r="R63">
            <v>251.25</v>
          </cell>
          <cell r="S63">
            <v>487.5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250</v>
          </cell>
          <cell r="H64">
            <v>300</v>
          </cell>
          <cell r="I64">
            <v>500</v>
          </cell>
          <cell r="J64">
            <v>500</v>
          </cell>
          <cell r="K64">
            <v>600</v>
          </cell>
          <cell r="L64">
            <v>300</v>
          </cell>
          <cell r="M64">
            <v>200</v>
          </cell>
          <cell r="N64">
            <v>350</v>
          </cell>
          <cell r="O64">
            <v>400</v>
          </cell>
          <cell r="P64">
            <v>300</v>
          </cell>
          <cell r="Q64">
            <v>600</v>
          </cell>
          <cell r="R64">
            <v>250</v>
          </cell>
          <cell r="S64">
            <v>480</v>
          </cell>
        </row>
        <row r="65">
          <cell r="A65">
            <v>16.25</v>
          </cell>
          <cell r="B65">
            <v>38.38</v>
          </cell>
          <cell r="C65">
            <v>76.75</v>
          </cell>
          <cell r="D65">
            <v>154.25</v>
          </cell>
          <cell r="E65">
            <v>154.25</v>
          </cell>
          <cell r="F65">
            <v>231.38</v>
          </cell>
          <cell r="G65">
            <v>192.81</v>
          </cell>
          <cell r="H65">
            <v>231.75</v>
          </cell>
          <cell r="I65">
            <v>383.75</v>
          </cell>
          <cell r="J65">
            <v>386</v>
          </cell>
          <cell r="K65">
            <v>460.5</v>
          </cell>
          <cell r="L65">
            <v>230.25</v>
          </cell>
          <cell r="M65">
            <v>153.5</v>
          </cell>
          <cell r="N65">
            <v>268.63</v>
          </cell>
          <cell r="O65">
            <v>307</v>
          </cell>
          <cell r="P65">
            <v>230.25</v>
          </cell>
          <cell r="Q65">
            <v>460.5</v>
          </cell>
          <cell r="R65">
            <v>191.88</v>
          </cell>
          <cell r="S65">
            <v>427.5</v>
          </cell>
        </row>
        <row r="66">
          <cell r="A66">
            <v>16.33</v>
          </cell>
          <cell r="B66">
            <v>39.83</v>
          </cell>
          <cell r="C66">
            <v>79.67</v>
          </cell>
          <cell r="D66">
            <v>159.67</v>
          </cell>
          <cell r="E66">
            <v>159.67</v>
          </cell>
          <cell r="F66">
            <v>239.5</v>
          </cell>
          <cell r="G66">
            <v>199.58</v>
          </cell>
          <cell r="H66">
            <v>239.67</v>
          </cell>
          <cell r="I66">
            <v>398.33</v>
          </cell>
          <cell r="J66">
            <v>399.33</v>
          </cell>
          <cell r="K66">
            <v>478</v>
          </cell>
          <cell r="L66">
            <v>239</v>
          </cell>
          <cell r="M66">
            <v>159.33</v>
          </cell>
          <cell r="N66">
            <v>278.83</v>
          </cell>
          <cell r="O66">
            <v>318.67</v>
          </cell>
          <cell r="P66">
            <v>239</v>
          </cell>
          <cell r="Q66">
            <v>478</v>
          </cell>
          <cell r="R66">
            <v>199.17</v>
          </cell>
          <cell r="S66">
            <v>435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212.5</v>
          </cell>
          <cell r="H67">
            <v>255</v>
          </cell>
          <cell r="I67">
            <v>425</v>
          </cell>
          <cell r="J67">
            <v>425</v>
          </cell>
          <cell r="K67">
            <v>510</v>
          </cell>
          <cell r="L67">
            <v>255</v>
          </cell>
          <cell r="M67">
            <v>170</v>
          </cell>
          <cell r="N67">
            <v>297.5</v>
          </cell>
          <cell r="O67">
            <v>340</v>
          </cell>
          <cell r="P67">
            <v>255</v>
          </cell>
          <cell r="Q67">
            <v>510</v>
          </cell>
          <cell r="R67">
            <v>212.5</v>
          </cell>
          <cell r="S67">
            <v>447.5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175</v>
          </cell>
          <cell r="H68">
            <v>210</v>
          </cell>
          <cell r="I68">
            <v>350</v>
          </cell>
          <cell r="J68">
            <v>350</v>
          </cell>
          <cell r="K68">
            <v>420</v>
          </cell>
          <cell r="L68">
            <v>210</v>
          </cell>
          <cell r="M68">
            <v>140</v>
          </cell>
          <cell r="N68">
            <v>245</v>
          </cell>
          <cell r="O68">
            <v>280</v>
          </cell>
          <cell r="P68">
            <v>210</v>
          </cell>
          <cell r="Q68">
            <v>420</v>
          </cell>
          <cell r="R68">
            <v>175</v>
          </cell>
          <cell r="S68">
            <v>415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138.5</v>
          </cell>
          <cell r="F69">
            <v>207.75</v>
          </cell>
          <cell r="G69">
            <v>173.13</v>
          </cell>
          <cell r="H69">
            <v>208.5</v>
          </cell>
          <cell r="I69">
            <v>342.5</v>
          </cell>
          <cell r="J69">
            <v>347</v>
          </cell>
          <cell r="K69">
            <v>411</v>
          </cell>
          <cell r="L69">
            <v>205.5</v>
          </cell>
          <cell r="M69">
            <v>137</v>
          </cell>
          <cell r="N69">
            <v>239.75</v>
          </cell>
          <cell r="O69">
            <v>274</v>
          </cell>
          <cell r="P69">
            <v>205.5</v>
          </cell>
          <cell r="Q69">
            <v>411</v>
          </cell>
          <cell r="R69">
            <v>171.25</v>
          </cell>
          <cell r="S69">
            <v>407.5</v>
          </cell>
        </row>
        <row r="70">
          <cell r="A70">
            <v>17.33</v>
          </cell>
          <cell r="B70">
            <v>34.5</v>
          </cell>
          <cell r="C70">
            <v>69</v>
          </cell>
          <cell r="D70">
            <v>139</v>
          </cell>
          <cell r="E70">
            <v>139</v>
          </cell>
          <cell r="F70">
            <v>208.5</v>
          </cell>
          <cell r="G70">
            <v>173.75</v>
          </cell>
          <cell r="H70">
            <v>209</v>
          </cell>
          <cell r="I70">
            <v>345</v>
          </cell>
          <cell r="J70">
            <v>348</v>
          </cell>
          <cell r="K70">
            <v>414</v>
          </cell>
          <cell r="L70">
            <v>207</v>
          </cell>
          <cell r="M70">
            <v>138</v>
          </cell>
          <cell r="N70">
            <v>241.5</v>
          </cell>
          <cell r="O70">
            <v>276</v>
          </cell>
          <cell r="P70">
            <v>207</v>
          </cell>
          <cell r="Q70">
            <v>414</v>
          </cell>
          <cell r="R70">
            <v>172.5</v>
          </cell>
          <cell r="S70">
            <v>410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139.5</v>
          </cell>
          <cell r="F71">
            <v>209.25</v>
          </cell>
          <cell r="G71">
            <v>174.38</v>
          </cell>
          <cell r="H71">
            <v>209.5</v>
          </cell>
          <cell r="I71">
            <v>347.5</v>
          </cell>
          <cell r="J71">
            <v>349</v>
          </cell>
          <cell r="K71">
            <v>417</v>
          </cell>
          <cell r="L71">
            <v>208.5</v>
          </cell>
          <cell r="M71">
            <v>139</v>
          </cell>
          <cell r="N71">
            <v>243.25</v>
          </cell>
          <cell r="O71">
            <v>278</v>
          </cell>
          <cell r="P71">
            <v>208.5</v>
          </cell>
          <cell r="Q71">
            <v>417</v>
          </cell>
          <cell r="R71">
            <v>173.75</v>
          </cell>
          <cell r="S71">
            <v>412.5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139</v>
          </cell>
          <cell r="F72">
            <v>208.5</v>
          </cell>
          <cell r="G72">
            <v>173.75</v>
          </cell>
          <cell r="H72">
            <v>209</v>
          </cell>
          <cell r="I72">
            <v>345</v>
          </cell>
          <cell r="J72">
            <v>348</v>
          </cell>
          <cell r="K72">
            <v>414</v>
          </cell>
          <cell r="L72">
            <v>207</v>
          </cell>
          <cell r="M72">
            <v>138</v>
          </cell>
          <cell r="N72">
            <v>241.5</v>
          </cell>
          <cell r="O72">
            <v>276</v>
          </cell>
          <cell r="P72">
            <v>207</v>
          </cell>
          <cell r="Q72">
            <v>414</v>
          </cell>
          <cell r="R72">
            <v>172.5</v>
          </cell>
          <cell r="S72">
            <v>410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137.5</v>
          </cell>
          <cell r="F73">
            <v>206.25</v>
          </cell>
          <cell r="G73">
            <v>171.88</v>
          </cell>
          <cell r="H73">
            <v>207.5</v>
          </cell>
          <cell r="I73">
            <v>337.5</v>
          </cell>
          <cell r="J73">
            <v>345</v>
          </cell>
          <cell r="K73">
            <v>405</v>
          </cell>
          <cell r="L73">
            <v>202.5</v>
          </cell>
          <cell r="M73">
            <v>135</v>
          </cell>
          <cell r="N73">
            <v>236.25</v>
          </cell>
          <cell r="O73">
            <v>270</v>
          </cell>
          <cell r="P73">
            <v>202.5</v>
          </cell>
          <cell r="Q73">
            <v>405</v>
          </cell>
          <cell r="R73">
            <v>168.75</v>
          </cell>
          <cell r="S73">
            <v>402.5</v>
          </cell>
        </row>
        <row r="74">
          <cell r="A74">
            <v>18.33</v>
          </cell>
          <cell r="B74">
            <v>34</v>
          </cell>
          <cell r="C74">
            <v>68</v>
          </cell>
          <cell r="D74">
            <v>138</v>
          </cell>
          <cell r="E74">
            <v>138</v>
          </cell>
          <cell r="F74">
            <v>207</v>
          </cell>
          <cell r="G74">
            <v>172.5</v>
          </cell>
          <cell r="H74">
            <v>208</v>
          </cell>
          <cell r="I74">
            <v>340</v>
          </cell>
          <cell r="J74">
            <v>346</v>
          </cell>
          <cell r="K74">
            <v>408</v>
          </cell>
          <cell r="L74">
            <v>204</v>
          </cell>
          <cell r="M74">
            <v>136</v>
          </cell>
          <cell r="N74">
            <v>238</v>
          </cell>
          <cell r="O74">
            <v>272</v>
          </cell>
          <cell r="P74">
            <v>204</v>
          </cell>
          <cell r="Q74">
            <v>408</v>
          </cell>
          <cell r="R74">
            <v>170</v>
          </cell>
          <cell r="S74">
            <v>405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138.5</v>
          </cell>
          <cell r="F75">
            <v>207.75</v>
          </cell>
          <cell r="G75">
            <v>173.13</v>
          </cell>
          <cell r="H75">
            <v>208.5</v>
          </cell>
          <cell r="I75">
            <v>342.5</v>
          </cell>
          <cell r="J75">
            <v>347</v>
          </cell>
          <cell r="K75">
            <v>411</v>
          </cell>
          <cell r="L75">
            <v>205.5</v>
          </cell>
          <cell r="M75">
            <v>137</v>
          </cell>
          <cell r="N75">
            <v>239.75</v>
          </cell>
          <cell r="O75">
            <v>274</v>
          </cell>
          <cell r="P75">
            <v>205.5</v>
          </cell>
          <cell r="Q75">
            <v>411</v>
          </cell>
          <cell r="R75">
            <v>171.25</v>
          </cell>
          <cell r="S75">
            <v>407.5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138</v>
          </cell>
          <cell r="F76">
            <v>207</v>
          </cell>
          <cell r="G76">
            <v>172.5</v>
          </cell>
          <cell r="H76">
            <v>208</v>
          </cell>
          <cell r="I76">
            <v>340</v>
          </cell>
          <cell r="J76">
            <v>346</v>
          </cell>
          <cell r="K76">
            <v>408</v>
          </cell>
          <cell r="L76">
            <v>204</v>
          </cell>
          <cell r="M76">
            <v>136</v>
          </cell>
          <cell r="N76">
            <v>238</v>
          </cell>
          <cell r="O76">
            <v>272</v>
          </cell>
          <cell r="P76">
            <v>204</v>
          </cell>
          <cell r="Q76">
            <v>408</v>
          </cell>
          <cell r="R76">
            <v>170</v>
          </cell>
          <cell r="S76">
            <v>405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136.5</v>
          </cell>
          <cell r="F77">
            <v>204.75</v>
          </cell>
          <cell r="G77">
            <v>170.63</v>
          </cell>
          <cell r="H77">
            <v>206.5</v>
          </cell>
          <cell r="I77">
            <v>332.5</v>
          </cell>
          <cell r="J77">
            <v>343</v>
          </cell>
          <cell r="K77">
            <v>399</v>
          </cell>
          <cell r="L77">
            <v>199.5</v>
          </cell>
          <cell r="M77">
            <v>133</v>
          </cell>
          <cell r="N77">
            <v>232.75</v>
          </cell>
          <cell r="O77">
            <v>266</v>
          </cell>
          <cell r="P77">
            <v>199.5</v>
          </cell>
          <cell r="Q77">
            <v>399</v>
          </cell>
          <cell r="R77">
            <v>166.25</v>
          </cell>
          <cell r="S77">
            <v>397.5</v>
          </cell>
        </row>
        <row r="78">
          <cell r="A78">
            <v>19.33</v>
          </cell>
          <cell r="B78">
            <v>33.5</v>
          </cell>
          <cell r="C78">
            <v>67</v>
          </cell>
          <cell r="D78">
            <v>137</v>
          </cell>
          <cell r="E78">
            <v>137</v>
          </cell>
          <cell r="F78">
            <v>205.5</v>
          </cell>
          <cell r="G78">
            <v>171.25</v>
          </cell>
          <cell r="H78">
            <v>207</v>
          </cell>
          <cell r="I78">
            <v>335</v>
          </cell>
          <cell r="J78">
            <v>344</v>
          </cell>
          <cell r="K78">
            <v>402</v>
          </cell>
          <cell r="L78">
            <v>201</v>
          </cell>
          <cell r="M78">
            <v>134</v>
          </cell>
          <cell r="N78">
            <v>234.5</v>
          </cell>
          <cell r="O78">
            <v>268</v>
          </cell>
          <cell r="P78">
            <v>201</v>
          </cell>
          <cell r="Q78">
            <v>402</v>
          </cell>
          <cell r="R78">
            <v>167.5</v>
          </cell>
          <cell r="S78">
            <v>400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137.5</v>
          </cell>
          <cell r="F79">
            <v>206.25</v>
          </cell>
          <cell r="G79">
            <v>171.88</v>
          </cell>
          <cell r="H79">
            <v>207.5</v>
          </cell>
          <cell r="I79">
            <v>337.5</v>
          </cell>
          <cell r="J79">
            <v>345</v>
          </cell>
          <cell r="K79">
            <v>405</v>
          </cell>
          <cell r="L79">
            <v>202.5</v>
          </cell>
          <cell r="M79">
            <v>135</v>
          </cell>
          <cell r="N79">
            <v>236.25</v>
          </cell>
          <cell r="O79">
            <v>270</v>
          </cell>
          <cell r="P79">
            <v>202.5</v>
          </cell>
          <cell r="Q79">
            <v>405</v>
          </cell>
          <cell r="R79">
            <v>168.75</v>
          </cell>
          <cell r="S79">
            <v>402.5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137</v>
          </cell>
          <cell r="F80">
            <v>205.5</v>
          </cell>
          <cell r="G80">
            <v>171.25</v>
          </cell>
          <cell r="H80">
            <v>207</v>
          </cell>
          <cell r="I80">
            <v>335</v>
          </cell>
          <cell r="J80">
            <v>344</v>
          </cell>
          <cell r="K80">
            <v>402</v>
          </cell>
          <cell r="L80">
            <v>201</v>
          </cell>
          <cell r="M80">
            <v>134</v>
          </cell>
          <cell r="N80">
            <v>234.5</v>
          </cell>
          <cell r="O80">
            <v>268</v>
          </cell>
          <cell r="P80">
            <v>201</v>
          </cell>
          <cell r="Q80">
            <v>402</v>
          </cell>
          <cell r="R80">
            <v>167.5</v>
          </cell>
          <cell r="S80">
            <v>400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135.5</v>
          </cell>
          <cell r="F81">
            <v>203.25</v>
          </cell>
          <cell r="G81">
            <v>169.38</v>
          </cell>
          <cell r="H81">
            <v>205.5</v>
          </cell>
          <cell r="I81">
            <v>327.5</v>
          </cell>
          <cell r="J81">
            <v>341</v>
          </cell>
          <cell r="K81">
            <v>393</v>
          </cell>
          <cell r="L81">
            <v>196.5</v>
          </cell>
          <cell r="M81">
            <v>131</v>
          </cell>
          <cell r="N81">
            <v>229.25</v>
          </cell>
          <cell r="O81">
            <v>262</v>
          </cell>
          <cell r="P81">
            <v>196.5</v>
          </cell>
          <cell r="Q81">
            <v>393</v>
          </cell>
          <cell r="R81">
            <v>163.75</v>
          </cell>
          <cell r="S81">
            <v>392.5</v>
          </cell>
        </row>
        <row r="82">
          <cell r="A82">
            <v>20.33</v>
          </cell>
          <cell r="B82">
            <v>33</v>
          </cell>
          <cell r="C82">
            <v>66</v>
          </cell>
          <cell r="D82">
            <v>136</v>
          </cell>
          <cell r="E82">
            <v>136</v>
          </cell>
          <cell r="F82">
            <v>204</v>
          </cell>
          <cell r="G82">
            <v>170</v>
          </cell>
          <cell r="H82">
            <v>206</v>
          </cell>
          <cell r="I82">
            <v>330</v>
          </cell>
          <cell r="J82">
            <v>342</v>
          </cell>
          <cell r="K82">
            <v>396</v>
          </cell>
          <cell r="L82">
            <v>198</v>
          </cell>
          <cell r="M82">
            <v>132</v>
          </cell>
          <cell r="N82">
            <v>231</v>
          </cell>
          <cell r="O82">
            <v>264</v>
          </cell>
          <cell r="P82">
            <v>198</v>
          </cell>
          <cell r="Q82">
            <v>396</v>
          </cell>
          <cell r="R82">
            <v>165</v>
          </cell>
          <cell r="S82">
            <v>395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136.5</v>
          </cell>
          <cell r="F83">
            <v>204.75</v>
          </cell>
          <cell r="G83">
            <v>170.63</v>
          </cell>
          <cell r="H83">
            <v>206.5</v>
          </cell>
          <cell r="I83">
            <v>332.5</v>
          </cell>
          <cell r="J83">
            <v>343</v>
          </cell>
          <cell r="K83">
            <v>399</v>
          </cell>
          <cell r="L83">
            <v>199.5</v>
          </cell>
          <cell r="M83">
            <v>133</v>
          </cell>
          <cell r="N83">
            <v>232.75</v>
          </cell>
          <cell r="O83">
            <v>266</v>
          </cell>
          <cell r="P83">
            <v>199.5</v>
          </cell>
          <cell r="Q83">
            <v>399</v>
          </cell>
          <cell r="R83">
            <v>166.25</v>
          </cell>
          <cell r="S83">
            <v>397.5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136</v>
          </cell>
          <cell r="F84">
            <v>204</v>
          </cell>
          <cell r="G84">
            <v>170</v>
          </cell>
          <cell r="H84">
            <v>206</v>
          </cell>
          <cell r="I84">
            <v>330</v>
          </cell>
          <cell r="J84">
            <v>342</v>
          </cell>
          <cell r="K84">
            <v>396</v>
          </cell>
          <cell r="L84">
            <v>198</v>
          </cell>
          <cell r="M84">
            <v>132</v>
          </cell>
          <cell r="N84">
            <v>231</v>
          </cell>
          <cell r="O84">
            <v>264</v>
          </cell>
          <cell r="P84">
            <v>198</v>
          </cell>
          <cell r="Q84">
            <v>396</v>
          </cell>
          <cell r="R84">
            <v>165</v>
          </cell>
          <cell r="S84">
            <v>395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134.5</v>
          </cell>
          <cell r="F85">
            <v>201.75</v>
          </cell>
          <cell r="G85">
            <v>168.13</v>
          </cell>
          <cell r="H85">
            <v>204.5</v>
          </cell>
          <cell r="I85">
            <v>322.5</v>
          </cell>
          <cell r="J85">
            <v>339</v>
          </cell>
          <cell r="K85">
            <v>387</v>
          </cell>
          <cell r="L85">
            <v>193.5</v>
          </cell>
          <cell r="M85">
            <v>129</v>
          </cell>
          <cell r="N85">
            <v>225.75</v>
          </cell>
          <cell r="O85">
            <v>258</v>
          </cell>
          <cell r="P85">
            <v>193.5</v>
          </cell>
          <cell r="Q85">
            <v>387</v>
          </cell>
          <cell r="R85">
            <v>161.25</v>
          </cell>
          <cell r="S85">
            <v>387.5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135</v>
          </cell>
          <cell r="F86">
            <v>202.5</v>
          </cell>
          <cell r="G86">
            <v>168.75</v>
          </cell>
          <cell r="H86">
            <v>205</v>
          </cell>
          <cell r="I86">
            <v>325</v>
          </cell>
          <cell r="J86">
            <v>340</v>
          </cell>
          <cell r="K86">
            <v>390</v>
          </cell>
          <cell r="L86">
            <v>195</v>
          </cell>
          <cell r="M86">
            <v>130</v>
          </cell>
          <cell r="N86">
            <v>227.5</v>
          </cell>
          <cell r="O86">
            <v>260</v>
          </cell>
          <cell r="P86">
            <v>195</v>
          </cell>
          <cell r="Q86">
            <v>390</v>
          </cell>
          <cell r="R86">
            <v>162.5</v>
          </cell>
          <cell r="S86">
            <v>390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135.5</v>
          </cell>
          <cell r="F87">
            <v>203.25</v>
          </cell>
          <cell r="G87">
            <v>169.38</v>
          </cell>
          <cell r="H87">
            <v>205.5</v>
          </cell>
          <cell r="I87">
            <v>327.5</v>
          </cell>
          <cell r="J87">
            <v>341</v>
          </cell>
          <cell r="K87">
            <v>393</v>
          </cell>
          <cell r="L87">
            <v>196.5</v>
          </cell>
          <cell r="M87">
            <v>131</v>
          </cell>
          <cell r="N87">
            <v>229.25</v>
          </cell>
          <cell r="O87">
            <v>262</v>
          </cell>
          <cell r="P87">
            <v>196.5</v>
          </cell>
          <cell r="Q87">
            <v>393</v>
          </cell>
          <cell r="R87">
            <v>163.75</v>
          </cell>
          <cell r="S87">
            <v>392.5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135</v>
          </cell>
          <cell r="F88">
            <v>202.5</v>
          </cell>
          <cell r="G88">
            <v>168.75</v>
          </cell>
          <cell r="H88">
            <v>205</v>
          </cell>
          <cell r="I88">
            <v>325</v>
          </cell>
          <cell r="J88">
            <v>340</v>
          </cell>
          <cell r="K88">
            <v>390</v>
          </cell>
          <cell r="L88">
            <v>195</v>
          </cell>
          <cell r="M88">
            <v>130</v>
          </cell>
          <cell r="N88">
            <v>227.5</v>
          </cell>
          <cell r="O88">
            <v>260</v>
          </cell>
          <cell r="P88">
            <v>195</v>
          </cell>
          <cell r="Q88">
            <v>390</v>
          </cell>
          <cell r="R88">
            <v>162.5</v>
          </cell>
          <cell r="S88">
            <v>390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129.75</v>
          </cell>
          <cell r="F89">
            <v>194.63</v>
          </cell>
          <cell r="G89">
            <v>162.19</v>
          </cell>
          <cell r="H89">
            <v>196</v>
          </cell>
          <cell r="I89">
            <v>317.5</v>
          </cell>
          <cell r="J89">
            <v>325.75</v>
          </cell>
          <cell r="K89">
            <v>381</v>
          </cell>
          <cell r="L89">
            <v>190.5</v>
          </cell>
          <cell r="M89">
            <v>127</v>
          </cell>
          <cell r="N89">
            <v>222.25</v>
          </cell>
          <cell r="O89">
            <v>254</v>
          </cell>
          <cell r="P89">
            <v>190.5</v>
          </cell>
          <cell r="Q89">
            <v>375.5</v>
          </cell>
          <cell r="R89">
            <v>158.75</v>
          </cell>
          <cell r="S89">
            <v>367.5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134</v>
          </cell>
          <cell r="F90">
            <v>201</v>
          </cell>
          <cell r="G90">
            <v>167.5</v>
          </cell>
          <cell r="H90">
            <v>204</v>
          </cell>
          <cell r="I90">
            <v>320</v>
          </cell>
          <cell r="J90">
            <v>338</v>
          </cell>
          <cell r="K90">
            <v>384</v>
          </cell>
          <cell r="L90">
            <v>192</v>
          </cell>
          <cell r="M90">
            <v>128</v>
          </cell>
          <cell r="N90">
            <v>224</v>
          </cell>
          <cell r="O90">
            <v>256</v>
          </cell>
          <cell r="P90">
            <v>192</v>
          </cell>
          <cell r="Q90">
            <v>384</v>
          </cell>
          <cell r="R90">
            <v>160</v>
          </cell>
          <cell r="S90">
            <v>385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134.5</v>
          </cell>
          <cell r="F91">
            <v>201.75</v>
          </cell>
          <cell r="G91">
            <v>168.13</v>
          </cell>
          <cell r="H91">
            <v>204.5</v>
          </cell>
          <cell r="I91">
            <v>322.5</v>
          </cell>
          <cell r="J91">
            <v>339</v>
          </cell>
          <cell r="K91">
            <v>387</v>
          </cell>
          <cell r="L91">
            <v>193.5</v>
          </cell>
          <cell r="M91">
            <v>129</v>
          </cell>
          <cell r="N91">
            <v>225.75</v>
          </cell>
          <cell r="O91">
            <v>258</v>
          </cell>
          <cell r="P91">
            <v>193.5</v>
          </cell>
          <cell r="Q91">
            <v>387</v>
          </cell>
          <cell r="R91">
            <v>161.25</v>
          </cell>
          <cell r="S91">
            <v>387.5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134</v>
          </cell>
          <cell r="F92">
            <v>201</v>
          </cell>
          <cell r="G92">
            <v>167.5</v>
          </cell>
          <cell r="H92">
            <v>204</v>
          </cell>
          <cell r="I92">
            <v>320</v>
          </cell>
          <cell r="J92">
            <v>338</v>
          </cell>
          <cell r="K92">
            <v>384</v>
          </cell>
          <cell r="L92">
            <v>192</v>
          </cell>
          <cell r="M92">
            <v>128</v>
          </cell>
          <cell r="N92">
            <v>224</v>
          </cell>
          <cell r="O92">
            <v>256</v>
          </cell>
          <cell r="P92">
            <v>192</v>
          </cell>
          <cell r="Q92">
            <v>384</v>
          </cell>
          <cell r="R92">
            <v>160</v>
          </cell>
          <cell r="S92">
            <v>385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156.25</v>
          </cell>
          <cell r="H93">
            <v>187.5</v>
          </cell>
          <cell r="I93">
            <v>312.5</v>
          </cell>
          <cell r="J93">
            <v>312.5</v>
          </cell>
          <cell r="K93">
            <v>375</v>
          </cell>
          <cell r="L93">
            <v>187.5</v>
          </cell>
          <cell r="M93">
            <v>125</v>
          </cell>
          <cell r="N93">
            <v>218.75</v>
          </cell>
          <cell r="O93">
            <v>250</v>
          </cell>
          <cell r="P93">
            <v>187.5</v>
          </cell>
          <cell r="Q93">
            <v>364.5</v>
          </cell>
          <cell r="R93">
            <v>156.25</v>
          </cell>
          <cell r="S93">
            <v>347.5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128</v>
          </cell>
          <cell r="F94">
            <v>192</v>
          </cell>
          <cell r="G94">
            <v>160</v>
          </cell>
          <cell r="H94">
            <v>193</v>
          </cell>
          <cell r="I94">
            <v>315</v>
          </cell>
          <cell r="J94">
            <v>321</v>
          </cell>
          <cell r="K94">
            <v>378</v>
          </cell>
          <cell r="L94">
            <v>189</v>
          </cell>
          <cell r="M94">
            <v>126</v>
          </cell>
          <cell r="N94">
            <v>220.5</v>
          </cell>
          <cell r="O94">
            <v>252</v>
          </cell>
          <cell r="P94">
            <v>189</v>
          </cell>
          <cell r="Q94">
            <v>370.67</v>
          </cell>
          <cell r="R94">
            <v>157.5</v>
          </cell>
          <cell r="S94">
            <v>360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133.5</v>
          </cell>
          <cell r="F95">
            <v>200.25</v>
          </cell>
          <cell r="G95">
            <v>166.88</v>
          </cell>
          <cell r="H95">
            <v>203.5</v>
          </cell>
          <cell r="I95">
            <v>317.5</v>
          </cell>
          <cell r="J95">
            <v>337</v>
          </cell>
          <cell r="K95">
            <v>381</v>
          </cell>
          <cell r="L95">
            <v>190.5</v>
          </cell>
          <cell r="M95">
            <v>127</v>
          </cell>
          <cell r="N95">
            <v>222.25</v>
          </cell>
          <cell r="O95">
            <v>254</v>
          </cell>
          <cell r="P95">
            <v>190.5</v>
          </cell>
          <cell r="Q95">
            <v>381</v>
          </cell>
          <cell r="R95">
            <v>158.75</v>
          </cell>
          <cell r="S95">
            <v>382.5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133</v>
          </cell>
          <cell r="F96">
            <v>199.5</v>
          </cell>
          <cell r="G96">
            <v>166.25</v>
          </cell>
          <cell r="H96">
            <v>203</v>
          </cell>
          <cell r="I96">
            <v>315</v>
          </cell>
          <cell r="J96">
            <v>336</v>
          </cell>
          <cell r="K96">
            <v>378</v>
          </cell>
          <cell r="L96">
            <v>189</v>
          </cell>
          <cell r="M96">
            <v>126</v>
          </cell>
          <cell r="N96">
            <v>220.5</v>
          </cell>
          <cell r="O96">
            <v>252</v>
          </cell>
          <cell r="P96">
            <v>189</v>
          </cell>
          <cell r="Q96">
            <v>378</v>
          </cell>
          <cell r="R96">
            <v>157.5</v>
          </cell>
          <cell r="S96">
            <v>380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120.25</v>
          </cell>
          <cell r="F97">
            <v>180.38</v>
          </cell>
          <cell r="G97">
            <v>150.31</v>
          </cell>
          <cell r="H97">
            <v>179</v>
          </cell>
          <cell r="I97">
            <v>307.5</v>
          </cell>
          <cell r="J97">
            <v>299.25</v>
          </cell>
          <cell r="K97">
            <v>369</v>
          </cell>
          <cell r="L97">
            <v>184.5</v>
          </cell>
          <cell r="M97">
            <v>123</v>
          </cell>
          <cell r="N97">
            <v>215.25</v>
          </cell>
          <cell r="O97">
            <v>246</v>
          </cell>
          <cell r="P97">
            <v>184.5</v>
          </cell>
          <cell r="Q97">
            <v>354</v>
          </cell>
          <cell r="R97">
            <v>153.75</v>
          </cell>
          <cell r="S97">
            <v>327.5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122</v>
          </cell>
          <cell r="F98">
            <v>183</v>
          </cell>
          <cell r="G98">
            <v>152.5</v>
          </cell>
          <cell r="H98">
            <v>182</v>
          </cell>
          <cell r="I98">
            <v>310</v>
          </cell>
          <cell r="J98">
            <v>304</v>
          </cell>
          <cell r="K98">
            <v>372</v>
          </cell>
          <cell r="L98">
            <v>186</v>
          </cell>
          <cell r="M98">
            <v>124</v>
          </cell>
          <cell r="N98">
            <v>217</v>
          </cell>
          <cell r="O98">
            <v>248</v>
          </cell>
          <cell r="P98">
            <v>186</v>
          </cell>
          <cell r="Q98">
            <v>358</v>
          </cell>
          <cell r="R98">
            <v>155</v>
          </cell>
          <cell r="S98">
            <v>335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156.25</v>
          </cell>
          <cell r="H99">
            <v>187.5</v>
          </cell>
          <cell r="I99">
            <v>312.5</v>
          </cell>
          <cell r="J99">
            <v>312.5</v>
          </cell>
          <cell r="K99">
            <v>375</v>
          </cell>
          <cell r="L99">
            <v>187.5</v>
          </cell>
          <cell r="M99">
            <v>125</v>
          </cell>
          <cell r="N99">
            <v>218.75</v>
          </cell>
          <cell r="O99">
            <v>250</v>
          </cell>
          <cell r="P99">
            <v>187.5</v>
          </cell>
          <cell r="Q99">
            <v>364</v>
          </cell>
          <cell r="R99">
            <v>156.25</v>
          </cell>
          <cell r="S99">
            <v>347.5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117</v>
          </cell>
          <cell r="F100">
            <v>175.5</v>
          </cell>
          <cell r="G100">
            <v>146.25</v>
          </cell>
          <cell r="H100">
            <v>172</v>
          </cell>
          <cell r="I100">
            <v>310</v>
          </cell>
          <cell r="J100">
            <v>289</v>
          </cell>
          <cell r="K100">
            <v>372</v>
          </cell>
          <cell r="L100">
            <v>186</v>
          </cell>
          <cell r="M100">
            <v>124</v>
          </cell>
          <cell r="N100">
            <v>217</v>
          </cell>
          <cell r="O100">
            <v>248</v>
          </cell>
          <cell r="P100">
            <v>186</v>
          </cell>
          <cell r="Q100">
            <v>350</v>
          </cell>
          <cell r="R100">
            <v>155</v>
          </cell>
          <cell r="S100">
            <v>315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115.5</v>
          </cell>
          <cell r="F101">
            <v>173.25</v>
          </cell>
          <cell r="G101">
            <v>144.38</v>
          </cell>
          <cell r="H101">
            <v>170.5</v>
          </cell>
          <cell r="I101">
            <v>302.5</v>
          </cell>
          <cell r="J101">
            <v>286</v>
          </cell>
          <cell r="K101">
            <v>363</v>
          </cell>
          <cell r="L101">
            <v>181.5</v>
          </cell>
          <cell r="M101">
            <v>121</v>
          </cell>
          <cell r="N101">
            <v>211.75</v>
          </cell>
          <cell r="O101">
            <v>242</v>
          </cell>
          <cell r="P101">
            <v>181.5</v>
          </cell>
          <cell r="Q101">
            <v>344</v>
          </cell>
          <cell r="R101">
            <v>151.25</v>
          </cell>
          <cell r="S101">
            <v>307.5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116</v>
          </cell>
          <cell r="F102">
            <v>174</v>
          </cell>
          <cell r="G102">
            <v>145</v>
          </cell>
          <cell r="H102">
            <v>171</v>
          </cell>
          <cell r="I102">
            <v>305</v>
          </cell>
          <cell r="J102">
            <v>287</v>
          </cell>
          <cell r="K102">
            <v>366</v>
          </cell>
          <cell r="L102">
            <v>183</v>
          </cell>
          <cell r="M102">
            <v>122</v>
          </cell>
          <cell r="N102">
            <v>213.5</v>
          </cell>
          <cell r="O102">
            <v>244</v>
          </cell>
          <cell r="P102">
            <v>183</v>
          </cell>
          <cell r="Q102">
            <v>346</v>
          </cell>
          <cell r="R102">
            <v>152.5</v>
          </cell>
          <cell r="S102">
            <v>310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116.5</v>
          </cell>
          <cell r="F103">
            <v>174.75</v>
          </cell>
          <cell r="G103">
            <v>145.63</v>
          </cell>
          <cell r="H103">
            <v>171.5</v>
          </cell>
          <cell r="I103">
            <v>307.5</v>
          </cell>
          <cell r="J103">
            <v>288</v>
          </cell>
          <cell r="K103">
            <v>369</v>
          </cell>
          <cell r="L103">
            <v>184.5</v>
          </cell>
          <cell r="M103">
            <v>123</v>
          </cell>
          <cell r="N103">
            <v>215.25</v>
          </cell>
          <cell r="O103">
            <v>246</v>
          </cell>
          <cell r="P103">
            <v>184.5</v>
          </cell>
          <cell r="Q103">
            <v>348</v>
          </cell>
          <cell r="R103">
            <v>153.75</v>
          </cell>
          <cell r="S103">
            <v>312.5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116</v>
          </cell>
          <cell r="F104">
            <v>174</v>
          </cell>
          <cell r="G104">
            <v>145</v>
          </cell>
          <cell r="H104">
            <v>171</v>
          </cell>
          <cell r="I104">
            <v>305</v>
          </cell>
          <cell r="J104">
            <v>287</v>
          </cell>
          <cell r="K104">
            <v>366</v>
          </cell>
          <cell r="L104">
            <v>183</v>
          </cell>
          <cell r="M104">
            <v>122</v>
          </cell>
          <cell r="N104">
            <v>213.5</v>
          </cell>
          <cell r="O104">
            <v>244</v>
          </cell>
          <cell r="P104">
            <v>183</v>
          </cell>
          <cell r="Q104">
            <v>346</v>
          </cell>
          <cell r="R104">
            <v>152.5</v>
          </cell>
          <cell r="S104">
            <v>310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114.5</v>
          </cell>
          <cell r="F105">
            <v>171.75</v>
          </cell>
          <cell r="G105">
            <v>143.13</v>
          </cell>
          <cell r="H105">
            <v>169.5</v>
          </cell>
          <cell r="I105">
            <v>297.5</v>
          </cell>
          <cell r="J105">
            <v>284</v>
          </cell>
          <cell r="K105">
            <v>357</v>
          </cell>
          <cell r="L105">
            <v>178.5</v>
          </cell>
          <cell r="M105">
            <v>119</v>
          </cell>
          <cell r="N105">
            <v>208.25</v>
          </cell>
          <cell r="O105">
            <v>238</v>
          </cell>
          <cell r="P105">
            <v>178.5</v>
          </cell>
          <cell r="Q105">
            <v>340</v>
          </cell>
          <cell r="R105">
            <v>148.75</v>
          </cell>
          <cell r="S105">
            <v>302.5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115</v>
          </cell>
          <cell r="F106">
            <v>172.5</v>
          </cell>
          <cell r="G106">
            <v>143.75</v>
          </cell>
          <cell r="H106">
            <v>170</v>
          </cell>
          <cell r="I106">
            <v>300</v>
          </cell>
          <cell r="J106">
            <v>285</v>
          </cell>
          <cell r="K106">
            <v>360</v>
          </cell>
          <cell r="L106">
            <v>180</v>
          </cell>
          <cell r="M106">
            <v>120</v>
          </cell>
          <cell r="N106">
            <v>210</v>
          </cell>
          <cell r="O106">
            <v>240</v>
          </cell>
          <cell r="P106">
            <v>180</v>
          </cell>
          <cell r="Q106">
            <v>342</v>
          </cell>
          <cell r="R106">
            <v>150</v>
          </cell>
          <cell r="S106">
            <v>305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115.5</v>
          </cell>
          <cell r="F107">
            <v>173.25</v>
          </cell>
          <cell r="G107">
            <v>144.38</v>
          </cell>
          <cell r="H107">
            <v>170.5</v>
          </cell>
          <cell r="I107">
            <v>302.5</v>
          </cell>
          <cell r="J107">
            <v>286</v>
          </cell>
          <cell r="K107">
            <v>363</v>
          </cell>
          <cell r="L107">
            <v>181.5</v>
          </cell>
          <cell r="M107">
            <v>121</v>
          </cell>
          <cell r="N107">
            <v>211.75</v>
          </cell>
          <cell r="O107">
            <v>242</v>
          </cell>
          <cell r="P107">
            <v>181.5</v>
          </cell>
          <cell r="Q107">
            <v>344</v>
          </cell>
          <cell r="R107">
            <v>151.25</v>
          </cell>
          <cell r="S107">
            <v>307.5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115</v>
          </cell>
          <cell r="F108">
            <v>172.5</v>
          </cell>
          <cell r="G108">
            <v>143.75</v>
          </cell>
          <cell r="H108">
            <v>170</v>
          </cell>
          <cell r="I108">
            <v>300</v>
          </cell>
          <cell r="J108">
            <v>285</v>
          </cell>
          <cell r="K108">
            <v>360</v>
          </cell>
          <cell r="L108">
            <v>180</v>
          </cell>
          <cell r="M108">
            <v>120</v>
          </cell>
          <cell r="N108">
            <v>210</v>
          </cell>
          <cell r="O108">
            <v>240</v>
          </cell>
          <cell r="P108">
            <v>180</v>
          </cell>
          <cell r="Q108">
            <v>342</v>
          </cell>
          <cell r="R108">
            <v>150</v>
          </cell>
          <cell r="S108">
            <v>305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113.5</v>
          </cell>
          <cell r="F109">
            <v>170.25</v>
          </cell>
          <cell r="G109">
            <v>141.88</v>
          </cell>
          <cell r="H109">
            <v>168.5</v>
          </cell>
          <cell r="I109">
            <v>292.5</v>
          </cell>
          <cell r="J109">
            <v>282</v>
          </cell>
          <cell r="K109">
            <v>351</v>
          </cell>
          <cell r="L109">
            <v>175.5</v>
          </cell>
          <cell r="M109">
            <v>117</v>
          </cell>
          <cell r="N109">
            <v>204.75</v>
          </cell>
          <cell r="O109">
            <v>234</v>
          </cell>
          <cell r="P109">
            <v>175.5</v>
          </cell>
          <cell r="Q109">
            <v>336</v>
          </cell>
          <cell r="R109">
            <v>146.25</v>
          </cell>
          <cell r="S109">
            <v>297.5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114</v>
          </cell>
          <cell r="F110">
            <v>171</v>
          </cell>
          <cell r="G110">
            <v>142.5</v>
          </cell>
          <cell r="H110">
            <v>169</v>
          </cell>
          <cell r="I110">
            <v>295</v>
          </cell>
          <cell r="J110">
            <v>283</v>
          </cell>
          <cell r="K110">
            <v>354</v>
          </cell>
          <cell r="L110">
            <v>177</v>
          </cell>
          <cell r="M110">
            <v>118</v>
          </cell>
          <cell r="N110">
            <v>206.5</v>
          </cell>
          <cell r="O110">
            <v>236</v>
          </cell>
          <cell r="P110">
            <v>177</v>
          </cell>
          <cell r="Q110">
            <v>338</v>
          </cell>
          <cell r="R110">
            <v>147.5</v>
          </cell>
          <cell r="S110">
            <v>300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114.5</v>
          </cell>
          <cell r="F111">
            <v>171.75</v>
          </cell>
          <cell r="G111">
            <v>143.13</v>
          </cell>
          <cell r="H111">
            <v>169.5</v>
          </cell>
          <cell r="I111">
            <v>297.5</v>
          </cell>
          <cell r="J111">
            <v>284</v>
          </cell>
          <cell r="K111">
            <v>357</v>
          </cell>
          <cell r="L111">
            <v>178.5</v>
          </cell>
          <cell r="M111">
            <v>119</v>
          </cell>
          <cell r="N111">
            <v>208.25</v>
          </cell>
          <cell r="O111">
            <v>238</v>
          </cell>
          <cell r="P111">
            <v>178.5</v>
          </cell>
          <cell r="Q111">
            <v>340</v>
          </cell>
          <cell r="R111">
            <v>148.75</v>
          </cell>
          <cell r="S111">
            <v>302.5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114</v>
          </cell>
          <cell r="F112">
            <v>171</v>
          </cell>
          <cell r="G112">
            <v>142.5</v>
          </cell>
          <cell r="H112">
            <v>169</v>
          </cell>
          <cell r="I112">
            <v>295</v>
          </cell>
          <cell r="J112">
            <v>283</v>
          </cell>
          <cell r="K112">
            <v>354</v>
          </cell>
          <cell r="L112">
            <v>177</v>
          </cell>
          <cell r="M112">
            <v>118</v>
          </cell>
          <cell r="N112">
            <v>206.5</v>
          </cell>
          <cell r="O112">
            <v>236</v>
          </cell>
          <cell r="P112">
            <v>177</v>
          </cell>
          <cell r="Q112">
            <v>338</v>
          </cell>
          <cell r="R112">
            <v>147.5</v>
          </cell>
          <cell r="S112">
            <v>300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112.5</v>
          </cell>
          <cell r="F113">
            <v>168.75</v>
          </cell>
          <cell r="G113">
            <v>140.63</v>
          </cell>
          <cell r="H113">
            <v>167.5</v>
          </cell>
          <cell r="I113">
            <v>287.5</v>
          </cell>
          <cell r="J113">
            <v>280</v>
          </cell>
          <cell r="K113">
            <v>345</v>
          </cell>
          <cell r="L113">
            <v>172.5</v>
          </cell>
          <cell r="M113">
            <v>115</v>
          </cell>
          <cell r="N113">
            <v>201.25</v>
          </cell>
          <cell r="O113">
            <v>230</v>
          </cell>
          <cell r="P113">
            <v>172.5</v>
          </cell>
          <cell r="Q113">
            <v>332</v>
          </cell>
          <cell r="R113">
            <v>143.75</v>
          </cell>
          <cell r="S113">
            <v>292.5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113</v>
          </cell>
          <cell r="F114">
            <v>169.5</v>
          </cell>
          <cell r="G114">
            <v>141.25</v>
          </cell>
          <cell r="H114">
            <v>168</v>
          </cell>
          <cell r="I114">
            <v>290</v>
          </cell>
          <cell r="J114">
            <v>281</v>
          </cell>
          <cell r="K114">
            <v>348</v>
          </cell>
          <cell r="L114">
            <v>174</v>
          </cell>
          <cell r="M114">
            <v>116</v>
          </cell>
          <cell r="N114">
            <v>203</v>
          </cell>
          <cell r="O114">
            <v>232</v>
          </cell>
          <cell r="P114">
            <v>174</v>
          </cell>
          <cell r="Q114">
            <v>334</v>
          </cell>
          <cell r="R114">
            <v>145</v>
          </cell>
          <cell r="S114">
            <v>295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113.5</v>
          </cell>
          <cell r="F115">
            <v>170.25</v>
          </cell>
          <cell r="G115">
            <v>141.88</v>
          </cell>
          <cell r="H115">
            <v>168.5</v>
          </cell>
          <cell r="I115">
            <v>292.5</v>
          </cell>
          <cell r="J115">
            <v>282</v>
          </cell>
          <cell r="K115">
            <v>351</v>
          </cell>
          <cell r="L115">
            <v>175.5</v>
          </cell>
          <cell r="M115">
            <v>117</v>
          </cell>
          <cell r="N115">
            <v>204.75</v>
          </cell>
          <cell r="O115">
            <v>234</v>
          </cell>
          <cell r="P115">
            <v>175.5</v>
          </cell>
          <cell r="Q115">
            <v>336</v>
          </cell>
          <cell r="R115">
            <v>146.25</v>
          </cell>
          <cell r="S115">
            <v>297.5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113</v>
          </cell>
          <cell r="F116">
            <v>169.5</v>
          </cell>
          <cell r="G116">
            <v>141.25</v>
          </cell>
          <cell r="H116">
            <v>168</v>
          </cell>
          <cell r="I116">
            <v>290</v>
          </cell>
          <cell r="J116">
            <v>281</v>
          </cell>
          <cell r="K116">
            <v>348</v>
          </cell>
          <cell r="L116">
            <v>174</v>
          </cell>
          <cell r="M116">
            <v>116</v>
          </cell>
          <cell r="N116">
            <v>203</v>
          </cell>
          <cell r="O116">
            <v>232</v>
          </cell>
          <cell r="P116">
            <v>174</v>
          </cell>
          <cell r="Q116">
            <v>334</v>
          </cell>
          <cell r="R116">
            <v>145</v>
          </cell>
          <cell r="S116">
            <v>295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111.5</v>
          </cell>
          <cell r="F117">
            <v>167.25</v>
          </cell>
          <cell r="G117">
            <v>139.38</v>
          </cell>
          <cell r="H117">
            <v>166.5</v>
          </cell>
          <cell r="I117">
            <v>282.5</v>
          </cell>
          <cell r="J117">
            <v>278</v>
          </cell>
          <cell r="K117">
            <v>339</v>
          </cell>
          <cell r="L117">
            <v>169.5</v>
          </cell>
          <cell r="M117">
            <v>113</v>
          </cell>
          <cell r="N117">
            <v>197.75</v>
          </cell>
          <cell r="O117">
            <v>226</v>
          </cell>
          <cell r="P117">
            <v>169.5</v>
          </cell>
          <cell r="Q117">
            <v>328</v>
          </cell>
          <cell r="R117">
            <v>141.25</v>
          </cell>
          <cell r="S117">
            <v>287.5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112</v>
          </cell>
          <cell r="F118">
            <v>168</v>
          </cell>
          <cell r="G118">
            <v>140</v>
          </cell>
          <cell r="H118">
            <v>167</v>
          </cell>
          <cell r="I118">
            <v>285</v>
          </cell>
          <cell r="J118">
            <v>279</v>
          </cell>
          <cell r="K118">
            <v>342</v>
          </cell>
          <cell r="L118">
            <v>171</v>
          </cell>
          <cell r="M118">
            <v>114</v>
          </cell>
          <cell r="N118">
            <v>199.5</v>
          </cell>
          <cell r="O118">
            <v>228</v>
          </cell>
          <cell r="P118">
            <v>171</v>
          </cell>
          <cell r="Q118">
            <v>330</v>
          </cell>
          <cell r="R118">
            <v>142.5</v>
          </cell>
          <cell r="S118">
            <v>290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112.5</v>
          </cell>
          <cell r="F119">
            <v>168.75</v>
          </cell>
          <cell r="G119">
            <v>140.63</v>
          </cell>
          <cell r="H119">
            <v>167.5</v>
          </cell>
          <cell r="I119">
            <v>287.5</v>
          </cell>
          <cell r="J119">
            <v>280</v>
          </cell>
          <cell r="K119">
            <v>345</v>
          </cell>
          <cell r="L119">
            <v>172.5</v>
          </cell>
          <cell r="M119">
            <v>115</v>
          </cell>
          <cell r="N119">
            <v>201.25</v>
          </cell>
          <cell r="O119">
            <v>230</v>
          </cell>
          <cell r="P119">
            <v>172.5</v>
          </cell>
          <cell r="Q119">
            <v>332</v>
          </cell>
          <cell r="R119">
            <v>143.75</v>
          </cell>
          <cell r="S119">
            <v>292.5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112</v>
          </cell>
          <cell r="F120">
            <v>168</v>
          </cell>
          <cell r="G120">
            <v>140</v>
          </cell>
          <cell r="H120">
            <v>167</v>
          </cell>
          <cell r="I120">
            <v>285</v>
          </cell>
          <cell r="J120">
            <v>279</v>
          </cell>
          <cell r="K120">
            <v>342</v>
          </cell>
          <cell r="L120">
            <v>171</v>
          </cell>
          <cell r="M120">
            <v>114</v>
          </cell>
          <cell r="N120">
            <v>199.5</v>
          </cell>
          <cell r="O120">
            <v>228</v>
          </cell>
          <cell r="P120">
            <v>171</v>
          </cell>
          <cell r="Q120">
            <v>330</v>
          </cell>
          <cell r="R120">
            <v>142.5</v>
          </cell>
          <cell r="S120">
            <v>290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110.75</v>
          </cell>
          <cell r="F121">
            <v>166.13</v>
          </cell>
          <cell r="G121">
            <v>138.44</v>
          </cell>
          <cell r="H121">
            <v>165.75</v>
          </cell>
          <cell r="I121">
            <v>278.75</v>
          </cell>
          <cell r="J121">
            <v>276.5</v>
          </cell>
          <cell r="K121">
            <v>334.5</v>
          </cell>
          <cell r="L121">
            <v>167.25</v>
          </cell>
          <cell r="M121">
            <v>111.5</v>
          </cell>
          <cell r="N121">
            <v>195.13</v>
          </cell>
          <cell r="O121">
            <v>223</v>
          </cell>
          <cell r="P121">
            <v>167.25</v>
          </cell>
          <cell r="Q121">
            <v>325</v>
          </cell>
          <cell r="R121">
            <v>139.38</v>
          </cell>
          <cell r="S121">
            <v>282.5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111</v>
          </cell>
          <cell r="F122">
            <v>166.5</v>
          </cell>
          <cell r="G122">
            <v>138.75</v>
          </cell>
          <cell r="H122">
            <v>166</v>
          </cell>
          <cell r="I122">
            <v>280</v>
          </cell>
          <cell r="J122">
            <v>277</v>
          </cell>
          <cell r="K122">
            <v>336</v>
          </cell>
          <cell r="L122">
            <v>168</v>
          </cell>
          <cell r="M122">
            <v>112</v>
          </cell>
          <cell r="N122">
            <v>196</v>
          </cell>
          <cell r="O122">
            <v>224</v>
          </cell>
          <cell r="P122">
            <v>168</v>
          </cell>
          <cell r="Q122">
            <v>326</v>
          </cell>
          <cell r="R122">
            <v>140</v>
          </cell>
          <cell r="S122">
            <v>285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111.5</v>
          </cell>
          <cell r="F123">
            <v>167.25</v>
          </cell>
          <cell r="G123">
            <v>139.38</v>
          </cell>
          <cell r="H123">
            <v>166.5</v>
          </cell>
          <cell r="I123">
            <v>282.5</v>
          </cell>
          <cell r="J123">
            <v>278</v>
          </cell>
          <cell r="K123">
            <v>339</v>
          </cell>
          <cell r="L123">
            <v>169.5</v>
          </cell>
          <cell r="M123">
            <v>113</v>
          </cell>
          <cell r="N123">
            <v>197.75</v>
          </cell>
          <cell r="O123">
            <v>226</v>
          </cell>
          <cell r="P123">
            <v>169.5</v>
          </cell>
          <cell r="Q123">
            <v>328</v>
          </cell>
          <cell r="R123">
            <v>141.25</v>
          </cell>
          <cell r="S123">
            <v>287.5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111</v>
          </cell>
          <cell r="F124">
            <v>166.5</v>
          </cell>
          <cell r="G124">
            <v>138.75</v>
          </cell>
          <cell r="H124">
            <v>166</v>
          </cell>
          <cell r="I124">
            <v>280</v>
          </cell>
          <cell r="J124">
            <v>277</v>
          </cell>
          <cell r="K124">
            <v>336</v>
          </cell>
          <cell r="L124">
            <v>168</v>
          </cell>
          <cell r="M124">
            <v>112</v>
          </cell>
          <cell r="N124">
            <v>196</v>
          </cell>
          <cell r="O124">
            <v>224</v>
          </cell>
          <cell r="P124">
            <v>168</v>
          </cell>
          <cell r="Q124">
            <v>326</v>
          </cell>
          <cell r="R124">
            <v>140</v>
          </cell>
          <cell r="S124">
            <v>285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110.25</v>
          </cell>
          <cell r="F125">
            <v>165.38</v>
          </cell>
          <cell r="G125">
            <v>137.81</v>
          </cell>
          <cell r="H125">
            <v>165.25</v>
          </cell>
          <cell r="I125">
            <v>276.25</v>
          </cell>
          <cell r="J125">
            <v>275.5</v>
          </cell>
          <cell r="K125">
            <v>331.5</v>
          </cell>
          <cell r="L125">
            <v>165.75</v>
          </cell>
          <cell r="M125">
            <v>110.5</v>
          </cell>
          <cell r="N125">
            <v>193.38</v>
          </cell>
          <cell r="O125">
            <v>221</v>
          </cell>
          <cell r="P125">
            <v>165.75</v>
          </cell>
          <cell r="Q125">
            <v>323</v>
          </cell>
          <cell r="R125">
            <v>138.13</v>
          </cell>
          <cell r="S125">
            <v>277.5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110.33</v>
          </cell>
          <cell r="F126">
            <v>165.5</v>
          </cell>
          <cell r="G126">
            <v>137.92</v>
          </cell>
          <cell r="H126">
            <v>165.33</v>
          </cell>
          <cell r="I126">
            <v>276.67</v>
          </cell>
          <cell r="J126">
            <v>275.67</v>
          </cell>
          <cell r="K126">
            <v>332</v>
          </cell>
          <cell r="L126">
            <v>166</v>
          </cell>
          <cell r="M126">
            <v>110.67</v>
          </cell>
          <cell r="N126">
            <v>193.67</v>
          </cell>
          <cell r="O126">
            <v>221.33</v>
          </cell>
          <cell r="P126">
            <v>166</v>
          </cell>
          <cell r="Q126">
            <v>323.33</v>
          </cell>
          <cell r="R126">
            <v>138.33</v>
          </cell>
          <cell r="S126">
            <v>280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110.5</v>
          </cell>
          <cell r="F127">
            <v>165.75</v>
          </cell>
          <cell r="G127">
            <v>138.13</v>
          </cell>
          <cell r="H127">
            <v>165.5</v>
          </cell>
          <cell r="I127">
            <v>277.5</v>
          </cell>
          <cell r="J127">
            <v>276</v>
          </cell>
          <cell r="K127">
            <v>333</v>
          </cell>
          <cell r="L127">
            <v>166.5</v>
          </cell>
          <cell r="M127">
            <v>111</v>
          </cell>
          <cell r="N127">
            <v>194.25</v>
          </cell>
          <cell r="O127">
            <v>222</v>
          </cell>
          <cell r="P127">
            <v>166.5</v>
          </cell>
          <cell r="Q127">
            <v>324</v>
          </cell>
          <cell r="R127">
            <v>138.75</v>
          </cell>
          <cell r="S127">
            <v>282.5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137.5</v>
          </cell>
          <cell r="H128">
            <v>165</v>
          </cell>
          <cell r="I128">
            <v>275</v>
          </cell>
          <cell r="J128">
            <v>275</v>
          </cell>
          <cell r="K128">
            <v>330</v>
          </cell>
          <cell r="L128">
            <v>165</v>
          </cell>
          <cell r="M128">
            <v>110</v>
          </cell>
          <cell r="N128">
            <v>192.5</v>
          </cell>
          <cell r="O128">
            <v>220</v>
          </cell>
          <cell r="P128">
            <v>165</v>
          </cell>
          <cell r="Q128">
            <v>322</v>
          </cell>
          <cell r="R128">
            <v>137.5</v>
          </cell>
          <cell r="S128">
            <v>280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137.5</v>
          </cell>
          <cell r="H129">
            <v>165</v>
          </cell>
          <cell r="I129">
            <v>275</v>
          </cell>
          <cell r="J129">
            <v>275</v>
          </cell>
          <cell r="K129">
            <v>330</v>
          </cell>
          <cell r="L129">
            <v>165</v>
          </cell>
          <cell r="M129">
            <v>110</v>
          </cell>
          <cell r="N129">
            <v>192.5</v>
          </cell>
          <cell r="O129">
            <v>220</v>
          </cell>
          <cell r="P129">
            <v>165</v>
          </cell>
          <cell r="Q129">
            <v>322</v>
          </cell>
          <cell r="R129">
            <v>137.5</v>
          </cell>
          <cell r="S129">
            <v>272.5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137.5</v>
          </cell>
          <cell r="H130">
            <v>165</v>
          </cell>
          <cell r="I130">
            <v>275</v>
          </cell>
          <cell r="J130">
            <v>275</v>
          </cell>
          <cell r="K130">
            <v>330</v>
          </cell>
          <cell r="L130">
            <v>165</v>
          </cell>
          <cell r="M130">
            <v>110</v>
          </cell>
          <cell r="N130">
            <v>192.5</v>
          </cell>
          <cell r="O130">
            <v>220</v>
          </cell>
          <cell r="P130">
            <v>165</v>
          </cell>
          <cell r="Q130">
            <v>322</v>
          </cell>
          <cell r="R130">
            <v>137.5</v>
          </cell>
          <cell r="S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137.5</v>
          </cell>
          <cell r="H131">
            <v>165</v>
          </cell>
          <cell r="I131">
            <v>275</v>
          </cell>
          <cell r="J131">
            <v>275</v>
          </cell>
          <cell r="K131">
            <v>330</v>
          </cell>
          <cell r="L131">
            <v>165</v>
          </cell>
          <cell r="M131">
            <v>110</v>
          </cell>
          <cell r="N131">
            <v>192.5</v>
          </cell>
          <cell r="O131">
            <v>220</v>
          </cell>
          <cell r="P131">
            <v>165</v>
          </cell>
          <cell r="Q131">
            <v>322</v>
          </cell>
          <cell r="R131">
            <v>137.5</v>
          </cell>
          <cell r="S131">
            <v>277.5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137.5</v>
          </cell>
          <cell r="H132">
            <v>165</v>
          </cell>
          <cell r="I132">
            <v>275</v>
          </cell>
          <cell r="J132">
            <v>275</v>
          </cell>
          <cell r="K132">
            <v>330</v>
          </cell>
          <cell r="L132">
            <v>165</v>
          </cell>
          <cell r="M132">
            <v>110</v>
          </cell>
          <cell r="N132">
            <v>192.5</v>
          </cell>
          <cell r="O132">
            <v>220</v>
          </cell>
          <cell r="P132">
            <v>165</v>
          </cell>
          <cell r="Q132">
            <v>322</v>
          </cell>
          <cell r="R132">
            <v>137.5</v>
          </cell>
          <cell r="S132">
            <v>280</v>
          </cell>
        </row>
        <row r="133">
          <cell r="A133">
            <v>33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100</v>
          </cell>
          <cell r="M133">
            <v>70</v>
          </cell>
          <cell r="N133">
            <v>0</v>
          </cell>
          <cell r="O133">
            <v>0</v>
          </cell>
          <cell r="P133">
            <v>0</v>
          </cell>
          <cell r="Q133">
            <v>160</v>
          </cell>
          <cell r="R133">
            <v>0</v>
          </cell>
          <cell r="S133">
            <v>275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98.5</v>
          </cell>
          <cell r="M134">
            <v>68.5</v>
          </cell>
          <cell r="N134">
            <v>0</v>
          </cell>
          <cell r="O134">
            <v>0</v>
          </cell>
          <cell r="P134">
            <v>0</v>
          </cell>
          <cell r="Q134">
            <v>154</v>
          </cell>
          <cell r="R134">
            <v>0</v>
          </cell>
          <cell r="S134">
            <v>267.5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99</v>
          </cell>
          <cell r="M135">
            <v>69</v>
          </cell>
          <cell r="N135">
            <v>0</v>
          </cell>
          <cell r="O135">
            <v>0</v>
          </cell>
          <cell r="P135">
            <v>0</v>
          </cell>
          <cell r="Q135">
            <v>156</v>
          </cell>
          <cell r="R135">
            <v>0</v>
          </cell>
          <cell r="S135">
            <v>270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99.5</v>
          </cell>
          <cell r="M136">
            <v>69.5</v>
          </cell>
          <cell r="N136">
            <v>0</v>
          </cell>
          <cell r="O136">
            <v>0</v>
          </cell>
          <cell r="P136">
            <v>0</v>
          </cell>
          <cell r="Q136">
            <v>158</v>
          </cell>
          <cell r="R136">
            <v>0</v>
          </cell>
          <cell r="S136">
            <v>272.5</v>
          </cell>
        </row>
        <row r="137">
          <cell r="A137">
            <v>34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99</v>
          </cell>
          <cell r="M137">
            <v>69</v>
          </cell>
          <cell r="N137">
            <v>0</v>
          </cell>
          <cell r="O137">
            <v>0</v>
          </cell>
          <cell r="P137">
            <v>0</v>
          </cell>
          <cell r="Q137">
            <v>156</v>
          </cell>
          <cell r="R137">
            <v>0</v>
          </cell>
          <cell r="S137">
            <v>270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97.5</v>
          </cell>
          <cell r="M138">
            <v>67.5</v>
          </cell>
          <cell r="N138">
            <v>0</v>
          </cell>
          <cell r="O138">
            <v>0</v>
          </cell>
          <cell r="P138">
            <v>0</v>
          </cell>
          <cell r="Q138">
            <v>150</v>
          </cell>
          <cell r="R138">
            <v>0</v>
          </cell>
          <cell r="S138">
            <v>262.5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98</v>
          </cell>
          <cell r="M139">
            <v>68</v>
          </cell>
          <cell r="N139">
            <v>0</v>
          </cell>
          <cell r="O139">
            <v>0</v>
          </cell>
          <cell r="P139">
            <v>0</v>
          </cell>
          <cell r="Q139">
            <v>152</v>
          </cell>
          <cell r="R139">
            <v>0</v>
          </cell>
          <cell r="S139">
            <v>265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98.5</v>
          </cell>
          <cell r="M140">
            <v>68.5</v>
          </cell>
          <cell r="N140">
            <v>0</v>
          </cell>
          <cell r="O140">
            <v>0</v>
          </cell>
          <cell r="P140">
            <v>0</v>
          </cell>
          <cell r="Q140">
            <v>154</v>
          </cell>
          <cell r="R140">
            <v>0</v>
          </cell>
          <cell r="S140">
            <v>267.5</v>
          </cell>
        </row>
        <row r="141">
          <cell r="A141">
            <v>35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98</v>
          </cell>
          <cell r="M141">
            <v>68</v>
          </cell>
          <cell r="N141">
            <v>0</v>
          </cell>
          <cell r="O141">
            <v>0</v>
          </cell>
          <cell r="P141">
            <v>0</v>
          </cell>
          <cell r="Q141">
            <v>152</v>
          </cell>
          <cell r="R141">
            <v>0</v>
          </cell>
          <cell r="S141">
            <v>265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96.5</v>
          </cell>
          <cell r="M142">
            <v>66.5</v>
          </cell>
          <cell r="N142">
            <v>0</v>
          </cell>
          <cell r="O142">
            <v>0</v>
          </cell>
          <cell r="P142">
            <v>0</v>
          </cell>
          <cell r="Q142">
            <v>146</v>
          </cell>
          <cell r="R142">
            <v>0</v>
          </cell>
          <cell r="S142">
            <v>257.5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97</v>
          </cell>
          <cell r="M143">
            <v>67</v>
          </cell>
          <cell r="N143">
            <v>0</v>
          </cell>
          <cell r="O143">
            <v>0</v>
          </cell>
          <cell r="P143">
            <v>0</v>
          </cell>
          <cell r="Q143">
            <v>148</v>
          </cell>
          <cell r="R143">
            <v>0</v>
          </cell>
          <cell r="S143">
            <v>260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97.5</v>
          </cell>
          <cell r="M144">
            <v>67.5</v>
          </cell>
          <cell r="N144">
            <v>0</v>
          </cell>
          <cell r="O144">
            <v>0</v>
          </cell>
          <cell r="P144">
            <v>0</v>
          </cell>
          <cell r="Q144">
            <v>150</v>
          </cell>
          <cell r="R144">
            <v>0</v>
          </cell>
          <cell r="S144">
            <v>262.5</v>
          </cell>
        </row>
        <row r="145">
          <cell r="A145">
            <v>36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97</v>
          </cell>
          <cell r="M145">
            <v>67</v>
          </cell>
          <cell r="N145">
            <v>0</v>
          </cell>
          <cell r="O145">
            <v>0</v>
          </cell>
          <cell r="P145">
            <v>0</v>
          </cell>
          <cell r="Q145">
            <v>148</v>
          </cell>
          <cell r="R145">
            <v>0</v>
          </cell>
          <cell r="S145">
            <v>260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95.5</v>
          </cell>
          <cell r="M146">
            <v>65.5</v>
          </cell>
          <cell r="N146">
            <v>0</v>
          </cell>
          <cell r="O146">
            <v>0</v>
          </cell>
          <cell r="P146">
            <v>0</v>
          </cell>
          <cell r="Q146">
            <v>142</v>
          </cell>
          <cell r="R146">
            <v>0</v>
          </cell>
          <cell r="S146">
            <v>252.5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96</v>
          </cell>
          <cell r="M147">
            <v>66</v>
          </cell>
          <cell r="N147">
            <v>0</v>
          </cell>
          <cell r="O147">
            <v>0</v>
          </cell>
          <cell r="P147">
            <v>0</v>
          </cell>
          <cell r="Q147">
            <v>144</v>
          </cell>
          <cell r="R147">
            <v>0</v>
          </cell>
          <cell r="S147">
            <v>255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96.5</v>
          </cell>
          <cell r="M148">
            <v>66.5</v>
          </cell>
          <cell r="N148">
            <v>0</v>
          </cell>
          <cell r="O148">
            <v>0</v>
          </cell>
          <cell r="P148">
            <v>0</v>
          </cell>
          <cell r="Q148">
            <v>146</v>
          </cell>
          <cell r="R148">
            <v>0</v>
          </cell>
          <cell r="S148">
            <v>257.5</v>
          </cell>
        </row>
        <row r="149">
          <cell r="A149">
            <v>37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96</v>
          </cell>
          <cell r="M149">
            <v>66</v>
          </cell>
          <cell r="N149">
            <v>0</v>
          </cell>
          <cell r="O149">
            <v>0</v>
          </cell>
          <cell r="P149">
            <v>0</v>
          </cell>
          <cell r="Q149">
            <v>144</v>
          </cell>
          <cell r="R149">
            <v>0</v>
          </cell>
          <cell r="S149">
            <v>255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94.5</v>
          </cell>
          <cell r="M150">
            <v>64.5</v>
          </cell>
          <cell r="N150">
            <v>0</v>
          </cell>
          <cell r="O150">
            <v>0</v>
          </cell>
          <cell r="P150">
            <v>0</v>
          </cell>
          <cell r="Q150">
            <v>138</v>
          </cell>
          <cell r="R150">
            <v>0</v>
          </cell>
          <cell r="S150">
            <v>247.5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95</v>
          </cell>
          <cell r="M151">
            <v>65</v>
          </cell>
          <cell r="N151">
            <v>0</v>
          </cell>
          <cell r="O151">
            <v>0</v>
          </cell>
          <cell r="P151">
            <v>0</v>
          </cell>
          <cell r="Q151">
            <v>140</v>
          </cell>
          <cell r="R151">
            <v>0</v>
          </cell>
          <cell r="S151">
            <v>250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95.5</v>
          </cell>
          <cell r="M152">
            <v>65.5</v>
          </cell>
          <cell r="N152">
            <v>0</v>
          </cell>
          <cell r="O152">
            <v>0</v>
          </cell>
          <cell r="P152">
            <v>0</v>
          </cell>
          <cell r="Q152">
            <v>142</v>
          </cell>
          <cell r="R152">
            <v>0</v>
          </cell>
          <cell r="S152">
            <v>252.5</v>
          </cell>
        </row>
        <row r="153">
          <cell r="A153">
            <v>38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95</v>
          </cell>
          <cell r="M153">
            <v>65</v>
          </cell>
          <cell r="N153">
            <v>0</v>
          </cell>
          <cell r="O153">
            <v>0</v>
          </cell>
          <cell r="P153">
            <v>0</v>
          </cell>
          <cell r="Q153">
            <v>140</v>
          </cell>
          <cell r="R153">
            <v>0</v>
          </cell>
          <cell r="S153">
            <v>250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93.5</v>
          </cell>
          <cell r="M154">
            <v>63.5</v>
          </cell>
          <cell r="N154">
            <v>0</v>
          </cell>
          <cell r="O154">
            <v>0</v>
          </cell>
          <cell r="P154">
            <v>0</v>
          </cell>
          <cell r="Q154">
            <v>134</v>
          </cell>
          <cell r="R154">
            <v>0</v>
          </cell>
          <cell r="S154">
            <v>242.5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94</v>
          </cell>
          <cell r="M155">
            <v>64</v>
          </cell>
          <cell r="N155">
            <v>0</v>
          </cell>
          <cell r="O155">
            <v>0</v>
          </cell>
          <cell r="P155">
            <v>0</v>
          </cell>
          <cell r="Q155">
            <v>136</v>
          </cell>
          <cell r="R155">
            <v>0</v>
          </cell>
          <cell r="S155">
            <v>245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94.5</v>
          </cell>
          <cell r="M156">
            <v>64.5</v>
          </cell>
          <cell r="N156">
            <v>0</v>
          </cell>
          <cell r="O156">
            <v>0</v>
          </cell>
          <cell r="P156">
            <v>0</v>
          </cell>
          <cell r="Q156">
            <v>138</v>
          </cell>
          <cell r="R156">
            <v>0</v>
          </cell>
          <cell r="S156">
            <v>247.5</v>
          </cell>
        </row>
        <row r="157">
          <cell r="A157">
            <v>39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94</v>
          </cell>
          <cell r="M157">
            <v>64</v>
          </cell>
          <cell r="N157">
            <v>0</v>
          </cell>
          <cell r="O157">
            <v>0</v>
          </cell>
          <cell r="P157">
            <v>0</v>
          </cell>
          <cell r="Q157">
            <v>136</v>
          </cell>
          <cell r="R157">
            <v>0</v>
          </cell>
          <cell r="S157">
            <v>245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92.5</v>
          </cell>
          <cell r="M158">
            <v>62.5</v>
          </cell>
          <cell r="N158">
            <v>0</v>
          </cell>
          <cell r="O158">
            <v>0</v>
          </cell>
          <cell r="P158">
            <v>0</v>
          </cell>
          <cell r="Q158">
            <v>130</v>
          </cell>
          <cell r="R158">
            <v>0</v>
          </cell>
          <cell r="S158">
            <v>237.5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93</v>
          </cell>
          <cell r="M159">
            <v>63</v>
          </cell>
          <cell r="N159">
            <v>0</v>
          </cell>
          <cell r="O159">
            <v>0</v>
          </cell>
          <cell r="P159">
            <v>0</v>
          </cell>
          <cell r="Q159">
            <v>132</v>
          </cell>
          <cell r="R159">
            <v>0</v>
          </cell>
          <cell r="S159">
            <v>240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93.5</v>
          </cell>
          <cell r="M160">
            <v>63.5</v>
          </cell>
          <cell r="N160">
            <v>0</v>
          </cell>
          <cell r="O160">
            <v>0</v>
          </cell>
          <cell r="P160">
            <v>0</v>
          </cell>
          <cell r="Q160">
            <v>134</v>
          </cell>
          <cell r="R160">
            <v>0</v>
          </cell>
          <cell r="S160">
            <v>242.5</v>
          </cell>
        </row>
        <row r="161">
          <cell r="A161">
            <v>40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93</v>
          </cell>
          <cell r="M161">
            <v>63</v>
          </cell>
          <cell r="N161">
            <v>0</v>
          </cell>
          <cell r="O161">
            <v>0</v>
          </cell>
          <cell r="P161">
            <v>0</v>
          </cell>
          <cell r="Q161">
            <v>132</v>
          </cell>
          <cell r="R161">
            <v>0</v>
          </cell>
          <cell r="S161">
            <v>240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91.5</v>
          </cell>
          <cell r="M162">
            <v>61.5</v>
          </cell>
          <cell r="N162">
            <v>0</v>
          </cell>
          <cell r="O162">
            <v>0</v>
          </cell>
          <cell r="P162">
            <v>0</v>
          </cell>
          <cell r="Q162">
            <v>126</v>
          </cell>
          <cell r="R162">
            <v>0</v>
          </cell>
          <cell r="S162">
            <v>232.5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92</v>
          </cell>
          <cell r="M163">
            <v>62</v>
          </cell>
          <cell r="N163">
            <v>0</v>
          </cell>
          <cell r="O163">
            <v>0</v>
          </cell>
          <cell r="P163">
            <v>0</v>
          </cell>
          <cell r="Q163">
            <v>128</v>
          </cell>
          <cell r="R163">
            <v>0</v>
          </cell>
          <cell r="S163">
            <v>235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92.5</v>
          </cell>
          <cell r="M164">
            <v>62.5</v>
          </cell>
          <cell r="N164">
            <v>0</v>
          </cell>
          <cell r="O164">
            <v>0</v>
          </cell>
          <cell r="P164">
            <v>0</v>
          </cell>
          <cell r="Q164">
            <v>130</v>
          </cell>
          <cell r="R164">
            <v>0</v>
          </cell>
          <cell r="S164">
            <v>237.5</v>
          </cell>
        </row>
        <row r="165">
          <cell r="A165">
            <v>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92</v>
          </cell>
          <cell r="M165">
            <v>62</v>
          </cell>
          <cell r="N165">
            <v>0</v>
          </cell>
          <cell r="O165">
            <v>0</v>
          </cell>
          <cell r="P165">
            <v>0</v>
          </cell>
          <cell r="Q165">
            <v>128</v>
          </cell>
          <cell r="R165">
            <v>0</v>
          </cell>
          <cell r="S165">
            <v>235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90.5</v>
          </cell>
          <cell r="M166">
            <v>60.5</v>
          </cell>
          <cell r="N166">
            <v>0</v>
          </cell>
          <cell r="O166">
            <v>0</v>
          </cell>
          <cell r="P166">
            <v>0</v>
          </cell>
          <cell r="Q166">
            <v>122</v>
          </cell>
          <cell r="R166">
            <v>0</v>
          </cell>
          <cell r="S166">
            <v>227.5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91</v>
          </cell>
          <cell r="M167">
            <v>61</v>
          </cell>
          <cell r="N167">
            <v>0</v>
          </cell>
          <cell r="O167">
            <v>0</v>
          </cell>
          <cell r="P167">
            <v>0</v>
          </cell>
          <cell r="Q167">
            <v>124</v>
          </cell>
          <cell r="R167">
            <v>0</v>
          </cell>
          <cell r="S167">
            <v>230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91.5</v>
          </cell>
          <cell r="M168">
            <v>61.5</v>
          </cell>
          <cell r="N168">
            <v>0</v>
          </cell>
          <cell r="O168">
            <v>0</v>
          </cell>
          <cell r="P168">
            <v>0</v>
          </cell>
          <cell r="Q168">
            <v>126</v>
          </cell>
          <cell r="R168">
            <v>0</v>
          </cell>
          <cell r="S168">
            <v>232.5</v>
          </cell>
        </row>
        <row r="169">
          <cell r="A169">
            <v>42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91</v>
          </cell>
          <cell r="M169">
            <v>61</v>
          </cell>
          <cell r="N169">
            <v>0</v>
          </cell>
          <cell r="O169">
            <v>0</v>
          </cell>
          <cell r="P169">
            <v>0</v>
          </cell>
          <cell r="Q169">
            <v>124</v>
          </cell>
          <cell r="R169">
            <v>0</v>
          </cell>
          <cell r="S169">
            <v>230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89.5</v>
          </cell>
          <cell r="M170">
            <v>59.5</v>
          </cell>
          <cell r="N170">
            <v>0</v>
          </cell>
          <cell r="O170">
            <v>0</v>
          </cell>
          <cell r="P170">
            <v>0</v>
          </cell>
          <cell r="Q170">
            <v>118</v>
          </cell>
          <cell r="R170">
            <v>0</v>
          </cell>
          <cell r="S170">
            <v>222.5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90</v>
          </cell>
          <cell r="M171">
            <v>60</v>
          </cell>
          <cell r="N171">
            <v>0</v>
          </cell>
          <cell r="O171">
            <v>0</v>
          </cell>
          <cell r="P171">
            <v>0</v>
          </cell>
          <cell r="Q171">
            <v>120</v>
          </cell>
          <cell r="R171">
            <v>0</v>
          </cell>
          <cell r="S171">
            <v>225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90.5</v>
          </cell>
          <cell r="M172">
            <v>60.5</v>
          </cell>
          <cell r="N172">
            <v>0</v>
          </cell>
          <cell r="O172">
            <v>0</v>
          </cell>
          <cell r="P172">
            <v>0</v>
          </cell>
          <cell r="Q172">
            <v>122</v>
          </cell>
          <cell r="R172">
            <v>0</v>
          </cell>
          <cell r="S172">
            <v>227.5</v>
          </cell>
        </row>
        <row r="173">
          <cell r="A173">
            <v>43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90</v>
          </cell>
          <cell r="M173">
            <v>60</v>
          </cell>
          <cell r="N173">
            <v>0</v>
          </cell>
          <cell r="O173">
            <v>0</v>
          </cell>
          <cell r="P173">
            <v>0</v>
          </cell>
          <cell r="Q173">
            <v>120</v>
          </cell>
          <cell r="R173">
            <v>0</v>
          </cell>
          <cell r="S173">
            <v>225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88.5</v>
          </cell>
          <cell r="M174">
            <v>58.5</v>
          </cell>
          <cell r="N174">
            <v>0</v>
          </cell>
          <cell r="O174">
            <v>0</v>
          </cell>
          <cell r="P174">
            <v>0</v>
          </cell>
          <cell r="Q174">
            <v>114</v>
          </cell>
          <cell r="R174">
            <v>0</v>
          </cell>
          <cell r="S174">
            <v>217.5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89</v>
          </cell>
          <cell r="M175">
            <v>59</v>
          </cell>
          <cell r="N175">
            <v>0</v>
          </cell>
          <cell r="O175">
            <v>0</v>
          </cell>
          <cell r="P175">
            <v>0</v>
          </cell>
          <cell r="Q175">
            <v>116</v>
          </cell>
          <cell r="R175">
            <v>0</v>
          </cell>
          <cell r="S175">
            <v>220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89.5</v>
          </cell>
          <cell r="M176">
            <v>59.5</v>
          </cell>
          <cell r="N176">
            <v>0</v>
          </cell>
          <cell r="O176">
            <v>0</v>
          </cell>
          <cell r="P176">
            <v>0</v>
          </cell>
          <cell r="Q176">
            <v>118</v>
          </cell>
          <cell r="R176">
            <v>0</v>
          </cell>
          <cell r="S176">
            <v>222.5</v>
          </cell>
        </row>
        <row r="177">
          <cell r="A177">
            <v>44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89</v>
          </cell>
          <cell r="M177">
            <v>59</v>
          </cell>
          <cell r="N177">
            <v>0</v>
          </cell>
          <cell r="O177">
            <v>0</v>
          </cell>
          <cell r="P177">
            <v>0</v>
          </cell>
          <cell r="Q177">
            <v>116</v>
          </cell>
          <cell r="R177">
            <v>0</v>
          </cell>
          <cell r="S177">
            <v>220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87.5</v>
          </cell>
          <cell r="M178">
            <v>57.5</v>
          </cell>
          <cell r="N178">
            <v>0</v>
          </cell>
          <cell r="O178">
            <v>0</v>
          </cell>
          <cell r="P178">
            <v>0</v>
          </cell>
          <cell r="Q178">
            <v>110</v>
          </cell>
          <cell r="R178">
            <v>0</v>
          </cell>
          <cell r="S178">
            <v>212.5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88</v>
          </cell>
          <cell r="M179">
            <v>58</v>
          </cell>
          <cell r="N179">
            <v>0</v>
          </cell>
          <cell r="O179">
            <v>0</v>
          </cell>
          <cell r="P179">
            <v>0</v>
          </cell>
          <cell r="Q179">
            <v>112</v>
          </cell>
          <cell r="R179">
            <v>0</v>
          </cell>
          <cell r="S179">
            <v>215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88.5</v>
          </cell>
          <cell r="M180">
            <v>58.5</v>
          </cell>
          <cell r="N180">
            <v>0</v>
          </cell>
          <cell r="O180">
            <v>0</v>
          </cell>
          <cell r="P180">
            <v>0</v>
          </cell>
          <cell r="Q180">
            <v>114</v>
          </cell>
          <cell r="R180">
            <v>0</v>
          </cell>
          <cell r="S180">
            <v>217.5</v>
          </cell>
        </row>
        <row r="181">
          <cell r="A181">
            <v>45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88</v>
          </cell>
          <cell r="M181">
            <v>58</v>
          </cell>
          <cell r="N181">
            <v>0</v>
          </cell>
          <cell r="O181">
            <v>0</v>
          </cell>
          <cell r="P181">
            <v>0</v>
          </cell>
          <cell r="Q181">
            <v>112</v>
          </cell>
          <cell r="R181">
            <v>0</v>
          </cell>
          <cell r="S181">
            <v>215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86.5</v>
          </cell>
          <cell r="M182">
            <v>56.5</v>
          </cell>
          <cell r="N182">
            <v>0</v>
          </cell>
          <cell r="O182">
            <v>0</v>
          </cell>
          <cell r="P182">
            <v>0</v>
          </cell>
          <cell r="Q182">
            <v>106</v>
          </cell>
          <cell r="R182">
            <v>0</v>
          </cell>
          <cell r="S182">
            <v>207.5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87</v>
          </cell>
          <cell r="M183">
            <v>57</v>
          </cell>
          <cell r="N183">
            <v>0</v>
          </cell>
          <cell r="O183">
            <v>0</v>
          </cell>
          <cell r="P183">
            <v>0</v>
          </cell>
          <cell r="Q183">
            <v>108</v>
          </cell>
          <cell r="R183">
            <v>0</v>
          </cell>
          <cell r="S183">
            <v>210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87.5</v>
          </cell>
          <cell r="M184">
            <v>57.5</v>
          </cell>
          <cell r="N184">
            <v>0</v>
          </cell>
          <cell r="O184">
            <v>0</v>
          </cell>
          <cell r="P184">
            <v>0</v>
          </cell>
          <cell r="Q184">
            <v>110</v>
          </cell>
          <cell r="R184">
            <v>0</v>
          </cell>
          <cell r="S184">
            <v>212.5</v>
          </cell>
        </row>
        <row r="185">
          <cell r="A185">
            <v>46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87</v>
          </cell>
          <cell r="M185">
            <v>57</v>
          </cell>
          <cell r="N185">
            <v>0</v>
          </cell>
          <cell r="O185">
            <v>0</v>
          </cell>
          <cell r="P185">
            <v>0</v>
          </cell>
          <cell r="Q185">
            <v>108</v>
          </cell>
          <cell r="R185">
            <v>0</v>
          </cell>
          <cell r="S185">
            <v>210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85.5</v>
          </cell>
          <cell r="M186">
            <v>55.5</v>
          </cell>
          <cell r="N186">
            <v>0</v>
          </cell>
          <cell r="O186">
            <v>0</v>
          </cell>
          <cell r="P186">
            <v>0</v>
          </cell>
          <cell r="Q186">
            <v>102</v>
          </cell>
          <cell r="R186">
            <v>0</v>
          </cell>
          <cell r="S186">
            <v>203.75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86</v>
          </cell>
          <cell r="M187">
            <v>56</v>
          </cell>
          <cell r="N187">
            <v>0</v>
          </cell>
          <cell r="O187">
            <v>0</v>
          </cell>
          <cell r="P187">
            <v>0</v>
          </cell>
          <cell r="Q187">
            <v>104</v>
          </cell>
          <cell r="R187">
            <v>0</v>
          </cell>
          <cell r="S187">
            <v>205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86.5</v>
          </cell>
          <cell r="M188">
            <v>56.5</v>
          </cell>
          <cell r="N188">
            <v>0</v>
          </cell>
          <cell r="O188">
            <v>0</v>
          </cell>
          <cell r="P188">
            <v>0</v>
          </cell>
          <cell r="Q188">
            <v>106</v>
          </cell>
          <cell r="R188">
            <v>0</v>
          </cell>
          <cell r="S188">
            <v>207.5</v>
          </cell>
        </row>
        <row r="189">
          <cell r="A189">
            <v>47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86</v>
          </cell>
          <cell r="M189">
            <v>56</v>
          </cell>
          <cell r="N189">
            <v>0</v>
          </cell>
          <cell r="O189">
            <v>0</v>
          </cell>
          <cell r="P189">
            <v>0</v>
          </cell>
          <cell r="Q189">
            <v>104</v>
          </cell>
          <cell r="R189">
            <v>0</v>
          </cell>
          <cell r="S189">
            <v>205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84.5</v>
          </cell>
          <cell r="M190">
            <v>54.5</v>
          </cell>
          <cell r="N190">
            <v>0</v>
          </cell>
          <cell r="O190">
            <v>0</v>
          </cell>
          <cell r="P190">
            <v>0</v>
          </cell>
          <cell r="Q190">
            <v>98</v>
          </cell>
          <cell r="R190">
            <v>0</v>
          </cell>
          <cell r="S190">
            <v>201.25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85</v>
          </cell>
          <cell r="M191">
            <v>55</v>
          </cell>
          <cell r="N191">
            <v>0</v>
          </cell>
          <cell r="O191">
            <v>0</v>
          </cell>
          <cell r="P191">
            <v>0</v>
          </cell>
          <cell r="Q191">
            <v>100</v>
          </cell>
          <cell r="R191">
            <v>0</v>
          </cell>
          <cell r="S191">
            <v>201.67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85.5</v>
          </cell>
          <cell r="M192">
            <v>55.5</v>
          </cell>
          <cell r="N192">
            <v>0</v>
          </cell>
          <cell r="O192">
            <v>0</v>
          </cell>
          <cell r="P192">
            <v>0</v>
          </cell>
          <cell r="Q192">
            <v>102</v>
          </cell>
          <cell r="R192">
            <v>0</v>
          </cell>
          <cell r="S192">
            <v>202.5</v>
          </cell>
        </row>
        <row r="193">
          <cell r="A193">
            <v>48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85</v>
          </cell>
          <cell r="M193">
            <v>55</v>
          </cell>
          <cell r="N193">
            <v>0</v>
          </cell>
          <cell r="O193">
            <v>0</v>
          </cell>
          <cell r="P193">
            <v>0</v>
          </cell>
          <cell r="Q193">
            <v>100</v>
          </cell>
          <cell r="R193">
            <v>0</v>
          </cell>
          <cell r="S193">
            <v>200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83.5</v>
          </cell>
          <cell r="M194">
            <v>53.5</v>
          </cell>
          <cell r="N194">
            <v>0</v>
          </cell>
          <cell r="O194">
            <v>0</v>
          </cell>
          <cell r="P194">
            <v>0</v>
          </cell>
          <cell r="Q194">
            <v>94</v>
          </cell>
          <cell r="R194">
            <v>0</v>
          </cell>
          <cell r="S194">
            <v>200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</v>
          </cell>
          <cell r="M195">
            <v>54</v>
          </cell>
          <cell r="N195">
            <v>0</v>
          </cell>
          <cell r="O195">
            <v>0</v>
          </cell>
          <cell r="P195">
            <v>0</v>
          </cell>
          <cell r="Q195">
            <v>96</v>
          </cell>
          <cell r="R195">
            <v>0</v>
          </cell>
          <cell r="S195">
            <v>200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84.5</v>
          </cell>
          <cell r="M196">
            <v>54.5</v>
          </cell>
          <cell r="N196">
            <v>0</v>
          </cell>
          <cell r="O196">
            <v>0</v>
          </cell>
          <cell r="P196">
            <v>0</v>
          </cell>
          <cell r="Q196">
            <v>98</v>
          </cell>
          <cell r="R196">
            <v>0</v>
          </cell>
          <cell r="S196">
            <v>200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84.5</v>
          </cell>
          <cell r="M197">
            <v>54.5</v>
          </cell>
          <cell r="N197">
            <v>0</v>
          </cell>
          <cell r="O197">
            <v>0</v>
          </cell>
          <cell r="P197">
            <v>0</v>
          </cell>
          <cell r="Q197">
            <v>98</v>
          </cell>
          <cell r="R197">
            <v>0</v>
          </cell>
          <cell r="S197">
            <v>200</v>
          </cell>
        </row>
        <row r="198">
          <cell r="A198">
            <v>49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84</v>
          </cell>
          <cell r="M198">
            <v>54</v>
          </cell>
          <cell r="N198">
            <v>0</v>
          </cell>
          <cell r="O198">
            <v>0</v>
          </cell>
          <cell r="P198">
            <v>0</v>
          </cell>
          <cell r="Q198">
            <v>96</v>
          </cell>
          <cell r="R198">
            <v>0</v>
          </cell>
          <cell r="S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82.5</v>
          </cell>
          <cell r="M199">
            <v>52.5</v>
          </cell>
          <cell r="N199">
            <v>0</v>
          </cell>
          <cell r="O199">
            <v>0</v>
          </cell>
          <cell r="P199">
            <v>0</v>
          </cell>
          <cell r="Q199">
            <v>90</v>
          </cell>
          <cell r="R199">
            <v>0</v>
          </cell>
          <cell r="S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83</v>
          </cell>
          <cell r="M200">
            <v>53</v>
          </cell>
          <cell r="N200">
            <v>0</v>
          </cell>
          <cell r="O200">
            <v>0</v>
          </cell>
          <cell r="P200">
            <v>0</v>
          </cell>
          <cell r="Q200">
            <v>92</v>
          </cell>
          <cell r="R200">
            <v>0</v>
          </cell>
          <cell r="S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83.5</v>
          </cell>
          <cell r="M201">
            <v>53.5</v>
          </cell>
          <cell r="N201">
            <v>0</v>
          </cell>
          <cell r="O201">
            <v>0</v>
          </cell>
          <cell r="P201">
            <v>0</v>
          </cell>
          <cell r="Q201">
            <v>94</v>
          </cell>
          <cell r="R201">
            <v>0</v>
          </cell>
          <cell r="S201">
            <v>0</v>
          </cell>
        </row>
        <row r="202">
          <cell r="A202">
            <v>50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83</v>
          </cell>
          <cell r="M202">
            <v>53</v>
          </cell>
          <cell r="N202">
            <v>0</v>
          </cell>
          <cell r="O202">
            <v>0</v>
          </cell>
          <cell r="P202">
            <v>0</v>
          </cell>
          <cell r="Q202">
            <v>92</v>
          </cell>
          <cell r="R202">
            <v>0</v>
          </cell>
          <cell r="S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81.5</v>
          </cell>
          <cell r="M203">
            <v>51.5</v>
          </cell>
          <cell r="N203">
            <v>0</v>
          </cell>
          <cell r="O203">
            <v>0</v>
          </cell>
          <cell r="P203">
            <v>0</v>
          </cell>
          <cell r="Q203">
            <v>86</v>
          </cell>
          <cell r="R203">
            <v>0</v>
          </cell>
          <cell r="S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82</v>
          </cell>
          <cell r="M204">
            <v>52</v>
          </cell>
          <cell r="N204">
            <v>0</v>
          </cell>
          <cell r="O204">
            <v>0</v>
          </cell>
          <cell r="P204">
            <v>0</v>
          </cell>
          <cell r="Q204">
            <v>88</v>
          </cell>
          <cell r="R204">
            <v>0</v>
          </cell>
          <cell r="S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82.5</v>
          </cell>
          <cell r="M205">
            <v>52.5</v>
          </cell>
          <cell r="N205">
            <v>0</v>
          </cell>
          <cell r="O205">
            <v>0</v>
          </cell>
          <cell r="P205">
            <v>0</v>
          </cell>
          <cell r="Q205">
            <v>90</v>
          </cell>
          <cell r="R205">
            <v>0</v>
          </cell>
          <cell r="S205">
            <v>0</v>
          </cell>
        </row>
        <row r="206">
          <cell r="A206">
            <v>51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82</v>
          </cell>
          <cell r="M206">
            <v>52</v>
          </cell>
          <cell r="N206">
            <v>0</v>
          </cell>
          <cell r="O206">
            <v>0</v>
          </cell>
          <cell r="P206">
            <v>0</v>
          </cell>
          <cell r="Q206">
            <v>88</v>
          </cell>
          <cell r="R206">
            <v>0</v>
          </cell>
          <cell r="S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80.5</v>
          </cell>
          <cell r="M207">
            <v>50.5</v>
          </cell>
          <cell r="N207">
            <v>0</v>
          </cell>
          <cell r="O207">
            <v>0</v>
          </cell>
          <cell r="P207">
            <v>0</v>
          </cell>
          <cell r="Q207">
            <v>82</v>
          </cell>
          <cell r="R207">
            <v>0</v>
          </cell>
          <cell r="S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81</v>
          </cell>
          <cell r="M208">
            <v>51</v>
          </cell>
          <cell r="N208">
            <v>0</v>
          </cell>
          <cell r="O208">
            <v>0</v>
          </cell>
          <cell r="P208">
            <v>0</v>
          </cell>
          <cell r="Q208">
            <v>84</v>
          </cell>
          <cell r="R208">
            <v>0</v>
          </cell>
          <cell r="S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81.5</v>
          </cell>
          <cell r="M209">
            <v>51.5</v>
          </cell>
          <cell r="N209">
            <v>0</v>
          </cell>
          <cell r="O209">
            <v>0</v>
          </cell>
          <cell r="P209">
            <v>0</v>
          </cell>
          <cell r="Q209">
            <v>86</v>
          </cell>
          <cell r="R209">
            <v>0</v>
          </cell>
          <cell r="S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81</v>
          </cell>
          <cell r="M210">
            <v>51</v>
          </cell>
          <cell r="N210">
            <v>0</v>
          </cell>
          <cell r="O210">
            <v>0</v>
          </cell>
          <cell r="P210">
            <v>0</v>
          </cell>
          <cell r="Q210">
            <v>84</v>
          </cell>
          <cell r="R210">
            <v>0</v>
          </cell>
          <cell r="S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79.5</v>
          </cell>
          <cell r="M211">
            <v>49.5</v>
          </cell>
          <cell r="N211">
            <v>0</v>
          </cell>
          <cell r="O211">
            <v>0</v>
          </cell>
          <cell r="P211">
            <v>0</v>
          </cell>
          <cell r="Q211">
            <v>78</v>
          </cell>
          <cell r="R211">
            <v>0</v>
          </cell>
          <cell r="S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80</v>
          </cell>
          <cell r="M212">
            <v>50</v>
          </cell>
          <cell r="N212">
            <v>0</v>
          </cell>
          <cell r="O212">
            <v>0</v>
          </cell>
          <cell r="P212">
            <v>0</v>
          </cell>
          <cell r="Q212">
            <v>80</v>
          </cell>
          <cell r="R212">
            <v>0</v>
          </cell>
          <cell r="S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80.5</v>
          </cell>
          <cell r="M213">
            <v>50.5</v>
          </cell>
          <cell r="N213">
            <v>0</v>
          </cell>
          <cell r="O213">
            <v>0</v>
          </cell>
          <cell r="P213">
            <v>0</v>
          </cell>
          <cell r="Q213">
            <v>82</v>
          </cell>
          <cell r="R213">
            <v>0</v>
          </cell>
          <cell r="S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80</v>
          </cell>
          <cell r="M214">
            <v>50</v>
          </cell>
          <cell r="N214">
            <v>0</v>
          </cell>
          <cell r="O214">
            <v>0</v>
          </cell>
          <cell r="P214">
            <v>0</v>
          </cell>
          <cell r="Q214">
            <v>80</v>
          </cell>
          <cell r="R214">
            <v>0</v>
          </cell>
          <cell r="S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78.5</v>
          </cell>
          <cell r="M215">
            <v>48.5</v>
          </cell>
          <cell r="N215">
            <v>0</v>
          </cell>
          <cell r="O215">
            <v>0</v>
          </cell>
          <cell r="P215">
            <v>0</v>
          </cell>
          <cell r="Q215">
            <v>74</v>
          </cell>
          <cell r="R215">
            <v>0</v>
          </cell>
          <cell r="S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79</v>
          </cell>
          <cell r="M216">
            <v>49</v>
          </cell>
          <cell r="N216">
            <v>0</v>
          </cell>
          <cell r="O216">
            <v>0</v>
          </cell>
          <cell r="P216">
            <v>0</v>
          </cell>
          <cell r="Q216">
            <v>76</v>
          </cell>
          <cell r="R216">
            <v>0</v>
          </cell>
          <cell r="S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79.5</v>
          </cell>
          <cell r="M217">
            <v>49.5</v>
          </cell>
          <cell r="N217">
            <v>0</v>
          </cell>
          <cell r="O217">
            <v>0</v>
          </cell>
          <cell r="P217">
            <v>0</v>
          </cell>
          <cell r="Q217">
            <v>78</v>
          </cell>
          <cell r="R217">
            <v>0</v>
          </cell>
          <cell r="S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79</v>
          </cell>
          <cell r="M218">
            <v>49</v>
          </cell>
          <cell r="N218">
            <v>0</v>
          </cell>
          <cell r="O218">
            <v>0</v>
          </cell>
          <cell r="P218">
            <v>0</v>
          </cell>
          <cell r="Q218">
            <v>76</v>
          </cell>
          <cell r="R218">
            <v>0</v>
          </cell>
          <cell r="S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77.5</v>
          </cell>
          <cell r="M219">
            <v>47.5</v>
          </cell>
          <cell r="N219">
            <v>0</v>
          </cell>
          <cell r="O219">
            <v>0</v>
          </cell>
          <cell r="P219">
            <v>0</v>
          </cell>
          <cell r="Q219">
            <v>70</v>
          </cell>
          <cell r="R219">
            <v>0</v>
          </cell>
          <cell r="S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78</v>
          </cell>
          <cell r="M220">
            <v>48</v>
          </cell>
          <cell r="N220">
            <v>0</v>
          </cell>
          <cell r="O220">
            <v>0</v>
          </cell>
          <cell r="P220">
            <v>0</v>
          </cell>
          <cell r="Q220">
            <v>72</v>
          </cell>
          <cell r="R220">
            <v>0</v>
          </cell>
          <cell r="S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78.5</v>
          </cell>
          <cell r="M221">
            <v>48.5</v>
          </cell>
          <cell r="N221">
            <v>0</v>
          </cell>
          <cell r="O221">
            <v>0</v>
          </cell>
          <cell r="P221">
            <v>0</v>
          </cell>
          <cell r="Q221">
            <v>74</v>
          </cell>
          <cell r="R221">
            <v>0</v>
          </cell>
          <cell r="S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78</v>
          </cell>
          <cell r="M222">
            <v>48</v>
          </cell>
          <cell r="N222">
            <v>0</v>
          </cell>
          <cell r="O222">
            <v>0</v>
          </cell>
          <cell r="P222">
            <v>0</v>
          </cell>
          <cell r="Q222">
            <v>72</v>
          </cell>
          <cell r="R222">
            <v>0</v>
          </cell>
          <cell r="S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76.5</v>
          </cell>
          <cell r="M223">
            <v>46.5</v>
          </cell>
          <cell r="N223">
            <v>0</v>
          </cell>
          <cell r="O223">
            <v>0</v>
          </cell>
          <cell r="P223">
            <v>0</v>
          </cell>
          <cell r="Q223">
            <v>66</v>
          </cell>
          <cell r="R223">
            <v>0</v>
          </cell>
          <cell r="S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77</v>
          </cell>
          <cell r="M224">
            <v>47</v>
          </cell>
          <cell r="N224">
            <v>0</v>
          </cell>
          <cell r="O224">
            <v>0</v>
          </cell>
          <cell r="P224">
            <v>0</v>
          </cell>
          <cell r="Q224">
            <v>68</v>
          </cell>
          <cell r="R224">
            <v>0</v>
          </cell>
          <cell r="S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77.5</v>
          </cell>
          <cell r="M225">
            <v>47.5</v>
          </cell>
          <cell r="N225">
            <v>0</v>
          </cell>
          <cell r="O225">
            <v>0</v>
          </cell>
          <cell r="P225">
            <v>0</v>
          </cell>
          <cell r="Q225">
            <v>70</v>
          </cell>
          <cell r="R225">
            <v>0</v>
          </cell>
          <cell r="S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77</v>
          </cell>
          <cell r="M226">
            <v>47</v>
          </cell>
          <cell r="N226">
            <v>0</v>
          </cell>
          <cell r="O226">
            <v>0</v>
          </cell>
          <cell r="P226">
            <v>0</v>
          </cell>
          <cell r="Q226">
            <v>68</v>
          </cell>
          <cell r="R226">
            <v>0</v>
          </cell>
          <cell r="S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75.5</v>
          </cell>
          <cell r="M227">
            <v>45.5</v>
          </cell>
          <cell r="N227">
            <v>0</v>
          </cell>
          <cell r="O227">
            <v>0</v>
          </cell>
          <cell r="P227">
            <v>0</v>
          </cell>
          <cell r="Q227">
            <v>62</v>
          </cell>
          <cell r="R227">
            <v>0</v>
          </cell>
          <cell r="S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76</v>
          </cell>
          <cell r="M228">
            <v>46</v>
          </cell>
          <cell r="N228">
            <v>0</v>
          </cell>
          <cell r="O228">
            <v>0</v>
          </cell>
          <cell r="P228">
            <v>0</v>
          </cell>
          <cell r="Q228">
            <v>64</v>
          </cell>
          <cell r="R228">
            <v>0</v>
          </cell>
          <cell r="S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76.5</v>
          </cell>
          <cell r="M229">
            <v>46.5</v>
          </cell>
          <cell r="N229">
            <v>0</v>
          </cell>
          <cell r="O229">
            <v>0</v>
          </cell>
          <cell r="P229">
            <v>0</v>
          </cell>
          <cell r="Q229">
            <v>66</v>
          </cell>
          <cell r="R229">
            <v>0</v>
          </cell>
          <cell r="S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76</v>
          </cell>
          <cell r="M230">
            <v>46</v>
          </cell>
          <cell r="N230">
            <v>0</v>
          </cell>
          <cell r="O230">
            <v>0</v>
          </cell>
          <cell r="P230">
            <v>0</v>
          </cell>
          <cell r="Q230">
            <v>64</v>
          </cell>
          <cell r="R230">
            <v>0</v>
          </cell>
          <cell r="S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74.5</v>
          </cell>
          <cell r="M231">
            <v>44.5</v>
          </cell>
          <cell r="N231">
            <v>0</v>
          </cell>
          <cell r="O231">
            <v>0</v>
          </cell>
          <cell r="P231">
            <v>0</v>
          </cell>
          <cell r="Q231">
            <v>58</v>
          </cell>
          <cell r="R231">
            <v>0</v>
          </cell>
          <cell r="S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75</v>
          </cell>
          <cell r="M232">
            <v>45</v>
          </cell>
          <cell r="N232">
            <v>0</v>
          </cell>
          <cell r="O232">
            <v>0</v>
          </cell>
          <cell r="P232">
            <v>0</v>
          </cell>
          <cell r="Q232">
            <v>60</v>
          </cell>
          <cell r="R232">
            <v>0</v>
          </cell>
          <cell r="S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75.5</v>
          </cell>
          <cell r="M233">
            <v>45.5</v>
          </cell>
          <cell r="N233">
            <v>0</v>
          </cell>
          <cell r="O233">
            <v>0</v>
          </cell>
          <cell r="P233">
            <v>0</v>
          </cell>
          <cell r="Q233">
            <v>62</v>
          </cell>
          <cell r="R233">
            <v>0</v>
          </cell>
          <cell r="S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75</v>
          </cell>
          <cell r="M234">
            <v>45</v>
          </cell>
          <cell r="N234">
            <v>0</v>
          </cell>
          <cell r="O234">
            <v>0</v>
          </cell>
          <cell r="P234">
            <v>0</v>
          </cell>
          <cell r="Q234">
            <v>60</v>
          </cell>
          <cell r="R234">
            <v>0</v>
          </cell>
          <cell r="S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73.5</v>
          </cell>
          <cell r="M235">
            <v>43.5</v>
          </cell>
          <cell r="N235">
            <v>0</v>
          </cell>
          <cell r="O235">
            <v>0</v>
          </cell>
          <cell r="P235">
            <v>0</v>
          </cell>
          <cell r="Q235">
            <v>54</v>
          </cell>
          <cell r="R235">
            <v>0</v>
          </cell>
          <cell r="S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74</v>
          </cell>
          <cell r="M236">
            <v>44</v>
          </cell>
          <cell r="N236">
            <v>0</v>
          </cell>
          <cell r="O236">
            <v>0</v>
          </cell>
          <cell r="P236">
            <v>0</v>
          </cell>
          <cell r="Q236">
            <v>56</v>
          </cell>
          <cell r="R236">
            <v>0</v>
          </cell>
          <cell r="S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74.5</v>
          </cell>
          <cell r="M237">
            <v>44.5</v>
          </cell>
          <cell r="N237">
            <v>0</v>
          </cell>
          <cell r="O237">
            <v>0</v>
          </cell>
          <cell r="P237">
            <v>0</v>
          </cell>
          <cell r="Q237">
            <v>58</v>
          </cell>
          <cell r="R237">
            <v>0</v>
          </cell>
          <cell r="S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74</v>
          </cell>
          <cell r="M238">
            <v>44</v>
          </cell>
          <cell r="N238">
            <v>0</v>
          </cell>
          <cell r="O238">
            <v>0</v>
          </cell>
          <cell r="P238">
            <v>0</v>
          </cell>
          <cell r="Q238">
            <v>56</v>
          </cell>
          <cell r="R238">
            <v>0</v>
          </cell>
          <cell r="S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72.5</v>
          </cell>
          <cell r="M239">
            <v>42.5</v>
          </cell>
          <cell r="N239">
            <v>0</v>
          </cell>
          <cell r="O239">
            <v>0</v>
          </cell>
          <cell r="P239">
            <v>0</v>
          </cell>
          <cell r="Q239">
            <v>50</v>
          </cell>
          <cell r="R239">
            <v>0</v>
          </cell>
          <cell r="S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73</v>
          </cell>
          <cell r="M240">
            <v>43</v>
          </cell>
          <cell r="N240">
            <v>0</v>
          </cell>
          <cell r="O240">
            <v>0</v>
          </cell>
          <cell r="P240">
            <v>0</v>
          </cell>
          <cell r="Q240">
            <v>52</v>
          </cell>
          <cell r="R240">
            <v>0</v>
          </cell>
          <cell r="S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73.5</v>
          </cell>
          <cell r="M241">
            <v>43.5</v>
          </cell>
          <cell r="N241">
            <v>0</v>
          </cell>
          <cell r="O241">
            <v>0</v>
          </cell>
          <cell r="P241">
            <v>0</v>
          </cell>
          <cell r="Q241">
            <v>54</v>
          </cell>
          <cell r="R241">
            <v>0</v>
          </cell>
          <cell r="S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73</v>
          </cell>
          <cell r="M242">
            <v>43</v>
          </cell>
          <cell r="N242">
            <v>0</v>
          </cell>
          <cell r="O242">
            <v>0</v>
          </cell>
          <cell r="P242">
            <v>0</v>
          </cell>
          <cell r="Q242">
            <v>52</v>
          </cell>
          <cell r="R242">
            <v>0</v>
          </cell>
          <cell r="S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71.5</v>
          </cell>
          <cell r="M243">
            <v>41.5</v>
          </cell>
          <cell r="N243">
            <v>0</v>
          </cell>
          <cell r="O243">
            <v>0</v>
          </cell>
          <cell r="P243">
            <v>0</v>
          </cell>
          <cell r="Q243">
            <v>46</v>
          </cell>
          <cell r="R243">
            <v>0</v>
          </cell>
          <cell r="S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72</v>
          </cell>
          <cell r="M244">
            <v>42</v>
          </cell>
          <cell r="N244">
            <v>0</v>
          </cell>
          <cell r="O244">
            <v>0</v>
          </cell>
          <cell r="P244">
            <v>0</v>
          </cell>
          <cell r="Q244">
            <v>48</v>
          </cell>
          <cell r="R244">
            <v>0</v>
          </cell>
          <cell r="S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72.5</v>
          </cell>
          <cell r="M245">
            <v>42.5</v>
          </cell>
          <cell r="N245">
            <v>0</v>
          </cell>
          <cell r="O245">
            <v>0</v>
          </cell>
          <cell r="P245">
            <v>0</v>
          </cell>
          <cell r="Q245">
            <v>50</v>
          </cell>
          <cell r="R245">
            <v>0</v>
          </cell>
          <cell r="S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72</v>
          </cell>
          <cell r="M246">
            <v>42</v>
          </cell>
          <cell r="N246">
            <v>0</v>
          </cell>
          <cell r="O246">
            <v>0</v>
          </cell>
          <cell r="P246">
            <v>0</v>
          </cell>
          <cell r="Q246">
            <v>48</v>
          </cell>
          <cell r="R246">
            <v>0</v>
          </cell>
          <cell r="S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70.5</v>
          </cell>
          <cell r="M247">
            <v>40.5</v>
          </cell>
          <cell r="N247">
            <v>0</v>
          </cell>
          <cell r="O247">
            <v>0</v>
          </cell>
          <cell r="P247">
            <v>0</v>
          </cell>
          <cell r="Q247">
            <v>42</v>
          </cell>
          <cell r="R247">
            <v>0</v>
          </cell>
          <cell r="S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71</v>
          </cell>
          <cell r="M248">
            <v>41</v>
          </cell>
          <cell r="N248">
            <v>0</v>
          </cell>
          <cell r="O248">
            <v>0</v>
          </cell>
          <cell r="P248">
            <v>0</v>
          </cell>
          <cell r="Q248">
            <v>44</v>
          </cell>
          <cell r="R248">
            <v>0</v>
          </cell>
          <cell r="S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71.5</v>
          </cell>
          <cell r="M249">
            <v>41.5</v>
          </cell>
          <cell r="N249">
            <v>0</v>
          </cell>
          <cell r="O249">
            <v>0</v>
          </cell>
          <cell r="P249">
            <v>0</v>
          </cell>
          <cell r="Q249">
            <v>46</v>
          </cell>
          <cell r="R249">
            <v>0</v>
          </cell>
          <cell r="S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71</v>
          </cell>
          <cell r="M250">
            <v>41</v>
          </cell>
          <cell r="N250">
            <v>0</v>
          </cell>
          <cell r="O250">
            <v>0</v>
          </cell>
          <cell r="P250">
            <v>0</v>
          </cell>
          <cell r="Q250">
            <v>44</v>
          </cell>
          <cell r="R250">
            <v>0</v>
          </cell>
          <cell r="S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69.75</v>
          </cell>
          <cell r="M251">
            <v>39.75</v>
          </cell>
          <cell r="N251">
            <v>0</v>
          </cell>
          <cell r="O251">
            <v>0</v>
          </cell>
          <cell r="P251">
            <v>0</v>
          </cell>
          <cell r="Q251">
            <v>39</v>
          </cell>
          <cell r="R251">
            <v>0</v>
          </cell>
          <cell r="S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70</v>
          </cell>
          <cell r="M252">
            <v>40</v>
          </cell>
          <cell r="N252">
            <v>0</v>
          </cell>
          <cell r="O252">
            <v>0</v>
          </cell>
          <cell r="P252">
            <v>0</v>
          </cell>
          <cell r="Q252">
            <v>40</v>
          </cell>
          <cell r="R252">
            <v>0</v>
          </cell>
          <cell r="S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70.5</v>
          </cell>
          <cell r="M253">
            <v>40.5</v>
          </cell>
          <cell r="N253">
            <v>0</v>
          </cell>
          <cell r="O253">
            <v>0</v>
          </cell>
          <cell r="P253">
            <v>0</v>
          </cell>
          <cell r="Q253">
            <v>42</v>
          </cell>
          <cell r="R253">
            <v>0</v>
          </cell>
          <cell r="S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70</v>
          </cell>
          <cell r="M254">
            <v>40</v>
          </cell>
          <cell r="N254">
            <v>0</v>
          </cell>
          <cell r="O254">
            <v>0</v>
          </cell>
          <cell r="P254">
            <v>0</v>
          </cell>
          <cell r="Q254">
            <v>40</v>
          </cell>
          <cell r="R254">
            <v>0</v>
          </cell>
          <cell r="S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69.25</v>
          </cell>
          <cell r="M255">
            <v>39.25</v>
          </cell>
          <cell r="N255">
            <v>0</v>
          </cell>
          <cell r="O255">
            <v>0</v>
          </cell>
          <cell r="P255">
            <v>0</v>
          </cell>
          <cell r="Q255">
            <v>37</v>
          </cell>
          <cell r="R255">
            <v>0</v>
          </cell>
          <cell r="S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69.33</v>
          </cell>
          <cell r="M256">
            <v>39.33</v>
          </cell>
          <cell r="N256">
            <v>0</v>
          </cell>
          <cell r="O256">
            <v>0</v>
          </cell>
          <cell r="P256">
            <v>0</v>
          </cell>
          <cell r="Q256">
            <v>37.33</v>
          </cell>
          <cell r="R256">
            <v>0</v>
          </cell>
          <cell r="S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69.5</v>
          </cell>
          <cell r="M257">
            <v>39.5</v>
          </cell>
          <cell r="N257">
            <v>0</v>
          </cell>
          <cell r="O257">
            <v>0</v>
          </cell>
          <cell r="P257">
            <v>0</v>
          </cell>
          <cell r="Q257">
            <v>38</v>
          </cell>
          <cell r="R257">
            <v>0</v>
          </cell>
          <cell r="S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69</v>
          </cell>
          <cell r="M258">
            <v>39</v>
          </cell>
          <cell r="N258">
            <v>0</v>
          </cell>
          <cell r="O258">
            <v>0</v>
          </cell>
          <cell r="P258">
            <v>0</v>
          </cell>
          <cell r="Q258">
            <v>36</v>
          </cell>
          <cell r="R258">
            <v>0</v>
          </cell>
          <cell r="S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69</v>
          </cell>
          <cell r="M259">
            <v>39</v>
          </cell>
          <cell r="N259">
            <v>0</v>
          </cell>
          <cell r="O259">
            <v>0</v>
          </cell>
          <cell r="P259">
            <v>0</v>
          </cell>
          <cell r="Q259">
            <v>36</v>
          </cell>
          <cell r="R259">
            <v>0</v>
          </cell>
          <cell r="S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69</v>
          </cell>
          <cell r="M260">
            <v>39</v>
          </cell>
          <cell r="N260">
            <v>0</v>
          </cell>
          <cell r="O260">
            <v>0</v>
          </cell>
          <cell r="P260">
            <v>0</v>
          </cell>
          <cell r="Q260">
            <v>36</v>
          </cell>
          <cell r="R260">
            <v>0</v>
          </cell>
          <cell r="S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69</v>
          </cell>
          <cell r="M261">
            <v>39</v>
          </cell>
          <cell r="N261">
            <v>0</v>
          </cell>
          <cell r="O261">
            <v>0</v>
          </cell>
          <cell r="P261">
            <v>0</v>
          </cell>
          <cell r="Q261">
            <v>36</v>
          </cell>
          <cell r="R261">
            <v>0</v>
          </cell>
          <cell r="S261">
            <v>0</v>
          </cell>
        </row>
        <row r="262">
          <cell r="A262">
            <v>64.99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69</v>
          </cell>
          <cell r="M262">
            <v>39</v>
          </cell>
          <cell r="N262">
            <v>0</v>
          </cell>
          <cell r="O262">
            <v>0</v>
          </cell>
          <cell r="P262">
            <v>0</v>
          </cell>
          <cell r="Q262">
            <v>36</v>
          </cell>
          <cell r="R262">
            <v>0</v>
          </cell>
          <cell r="S2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3.8515625" style="1" bestFit="1" customWidth="1"/>
    <col min="2" max="2" width="5.421875" style="11" customWidth="1"/>
    <col min="3" max="3" width="17.421875" style="1" customWidth="1"/>
    <col min="4" max="4" width="17.421875" style="1" hidden="1" customWidth="1"/>
    <col min="5" max="6" width="9.7109375" style="3" customWidth="1"/>
    <col min="7" max="7" width="11.00390625" style="3" hidden="1" customWidth="1"/>
    <col min="8" max="8" width="7.421875" style="3" customWidth="1"/>
    <col min="9" max="9" width="9.00390625" style="11" customWidth="1"/>
    <col min="10" max="11" width="2.7109375" style="1" hidden="1" customWidth="1"/>
    <col min="12" max="12" width="11.140625" style="11" customWidth="1"/>
    <col min="13" max="13" width="11.140625" style="11" hidden="1" customWidth="1"/>
    <col min="14" max="14" width="7.140625" style="2" customWidth="1"/>
    <col min="15" max="15" width="8.00390625" style="2" customWidth="1"/>
    <col min="16" max="17" width="6.421875" style="0" customWidth="1"/>
    <col min="18" max="16384" width="9.140625" style="1" customWidth="1"/>
  </cols>
  <sheetData>
    <row r="1" spans="1:17" s="4" customFormat="1" ht="13.5" thickBo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180</v>
      </c>
      <c r="G1" s="9" t="s">
        <v>185</v>
      </c>
      <c r="H1" s="9" t="s">
        <v>49</v>
      </c>
      <c r="I1" s="8" t="s">
        <v>5</v>
      </c>
      <c r="J1" s="8" t="s">
        <v>6</v>
      </c>
      <c r="K1" s="8" t="s">
        <v>62</v>
      </c>
      <c r="L1" s="8" t="s">
        <v>7</v>
      </c>
      <c r="M1" s="8" t="s">
        <v>42</v>
      </c>
      <c r="N1" s="8" t="s">
        <v>8</v>
      </c>
      <c r="O1" s="8" t="s">
        <v>9</v>
      </c>
      <c r="P1" s="8" t="s">
        <v>10</v>
      </c>
      <c r="Q1" s="8" t="s">
        <v>56</v>
      </c>
    </row>
    <row r="2" spans="1:17" ht="12.75">
      <c r="A2" s="13" t="s">
        <v>81</v>
      </c>
      <c r="B2" s="12" t="s">
        <v>12</v>
      </c>
      <c r="C2" s="5" t="s">
        <v>165</v>
      </c>
      <c r="D2" s="5" t="str">
        <f aca="true" t="shared" si="0" ref="D2:D14">C2&amp;"/"&amp;B2</f>
        <v>Copenhagen, DEN/MF</v>
      </c>
      <c r="E2" s="6">
        <v>36632</v>
      </c>
      <c r="F2" s="6">
        <v>37144</v>
      </c>
      <c r="G2" s="33">
        <f aca="true" t="shared" si="1" ref="G2:G14">F2*100000+E2</f>
        <v>3714436632</v>
      </c>
      <c r="H2" s="5">
        <v>10</v>
      </c>
      <c r="I2" s="10" t="s">
        <v>105</v>
      </c>
      <c r="J2" s="7">
        <f>HLOOKUP($I2,PointTableHeader,2)</f>
        <v>9</v>
      </c>
      <c r="K2" s="7" t="str">
        <f>IF(L2="JUNIOR","Jr",IF(OR(L2="CADET",L2="CDT-WLDS"),"Cadet","Sr"))</f>
        <v>Sr</v>
      </c>
      <c r="L2" s="10" t="str">
        <f>IF(OR(I2="G",I2="N"),"SENIOR",IF(OR(I2="H1",I2="M"),"JUNIOR",IF(I2="L","CDT-WLDS",IF(OR(I2="E1",I2="K"),"CADET",I2))))</f>
        <v>SENIOR</v>
      </c>
      <c r="M2" s="5" t="str">
        <f aca="true" t="shared" si="2" ref="M2:M14">IF(MOD(N2,1)&lt;&gt;0,"T-","")&amp;INT(N2)&amp;IF(AND(INT(N2)&gt;=11,INT(N2)&lt;14),"th",IF(MOD(INT(N2),10)=1,"st",IF(MOD(INT(N2),10)=2,"nd",IF(MOD(INT(N2),10)=3,"rd","th"))))</f>
        <v>8th</v>
      </c>
      <c r="N2" s="5">
        <v>8</v>
      </c>
      <c r="O2" s="5">
        <f aca="true" t="shared" si="3" ref="O2:O14">IF(OR(N2&gt;=33,ISNUMBER(N2)=FALSE),0,VLOOKUP(N2,PointTable,$J2,TRUE))*IF(P2&gt;0,P2,1)</f>
        <v>679.52</v>
      </c>
      <c r="P2" s="5">
        <v>0.992</v>
      </c>
      <c r="Q2" s="5"/>
    </row>
    <row r="3" spans="1:17" ht="12.75">
      <c r="A3" s="13" t="s">
        <v>75</v>
      </c>
      <c r="B3" s="12" t="s">
        <v>11</v>
      </c>
      <c r="C3" s="5" t="s">
        <v>126</v>
      </c>
      <c r="D3" s="5" t="str">
        <f t="shared" si="0"/>
        <v>Moscow, RUS/MS</v>
      </c>
      <c r="E3" s="6">
        <v>36737</v>
      </c>
      <c r="F3" s="6">
        <v>37157</v>
      </c>
      <c r="G3" s="33">
        <f t="shared" si="1"/>
        <v>3715736737</v>
      </c>
      <c r="H3" s="5">
        <v>9</v>
      </c>
      <c r="I3" s="10" t="s">
        <v>105</v>
      </c>
      <c r="J3" s="7">
        <f aca="true" t="shared" si="4" ref="J3:J66">HLOOKUP($I3,PointTableHeader,2)</f>
        <v>9</v>
      </c>
      <c r="K3" s="7" t="str">
        <f aca="true" t="shared" si="5" ref="K3:K66">IF(L3="JUNIOR","Jr",IF(OR(L3="CADET",L3="CDT-WLDS"),"Cadet","Sr"))</f>
        <v>Sr</v>
      </c>
      <c r="L3" s="10" t="str">
        <f aca="true" t="shared" si="6" ref="L3:L66">IF(OR(I3="G",I3="N"),"SENIOR",IF(OR(I3="H1",I3="M"),"JUNIOR",IF(I3="L","CDT-WLDS",IF(OR(I3="E1",I3="K"),"CADET",I3))))</f>
        <v>SENIOR</v>
      </c>
      <c r="M3" s="5" t="str">
        <f t="shared" si="2"/>
        <v>16th</v>
      </c>
      <c r="N3" s="5">
        <v>16</v>
      </c>
      <c r="O3" s="5">
        <f t="shared" si="3"/>
        <v>660.9999999999999</v>
      </c>
      <c r="P3" s="5">
        <v>1.3219999999999998</v>
      </c>
      <c r="Q3" s="5"/>
    </row>
    <row r="4" spans="1:17" ht="12.75">
      <c r="A4" s="13" t="s">
        <v>15</v>
      </c>
      <c r="B4" s="12" t="s">
        <v>14</v>
      </c>
      <c r="C4" s="5" t="s">
        <v>126</v>
      </c>
      <c r="D4" s="5" t="str">
        <f t="shared" si="0"/>
        <v>Moscow, RUS/WF</v>
      </c>
      <c r="E4" s="6">
        <v>36737</v>
      </c>
      <c r="F4" s="6">
        <v>37157</v>
      </c>
      <c r="G4" s="33">
        <f t="shared" si="1"/>
        <v>3715736737</v>
      </c>
      <c r="H4" s="5">
        <v>9</v>
      </c>
      <c r="I4" s="10" t="s">
        <v>105</v>
      </c>
      <c r="J4" s="7">
        <f t="shared" si="4"/>
        <v>9</v>
      </c>
      <c r="K4" s="7" t="str">
        <f t="shared" si="5"/>
        <v>Sr</v>
      </c>
      <c r="L4" s="10" t="str">
        <f t="shared" si="6"/>
        <v>SENIOR</v>
      </c>
      <c r="M4" s="5" t="str">
        <f t="shared" si="2"/>
        <v>3rd</v>
      </c>
      <c r="N4" s="5">
        <v>3</v>
      </c>
      <c r="O4" s="5">
        <f t="shared" si="3"/>
        <v>919.7</v>
      </c>
      <c r="P4" s="5">
        <v>1.082</v>
      </c>
      <c r="Q4" s="5"/>
    </row>
    <row r="5" spans="1:17" ht="12.75">
      <c r="A5" s="13" t="s">
        <v>18</v>
      </c>
      <c r="B5" s="12" t="s">
        <v>14</v>
      </c>
      <c r="C5" s="5" t="s">
        <v>126</v>
      </c>
      <c r="D5" s="5" t="str">
        <f t="shared" si="0"/>
        <v>Moscow, RUS/WF</v>
      </c>
      <c r="E5" s="6">
        <v>36737</v>
      </c>
      <c r="F5" s="6">
        <v>37157</v>
      </c>
      <c r="G5" s="33">
        <f t="shared" si="1"/>
        <v>3715736737</v>
      </c>
      <c r="H5" s="5">
        <v>9</v>
      </c>
      <c r="I5" s="10" t="s">
        <v>105</v>
      </c>
      <c r="J5" s="7">
        <f t="shared" si="4"/>
        <v>9</v>
      </c>
      <c r="K5" s="7" t="str">
        <f t="shared" si="5"/>
        <v>Sr</v>
      </c>
      <c r="L5" s="10" t="str">
        <f t="shared" si="6"/>
        <v>SENIOR</v>
      </c>
      <c r="M5" s="5" t="str">
        <f t="shared" si="2"/>
        <v>11th</v>
      </c>
      <c r="N5" s="5">
        <v>11</v>
      </c>
      <c r="O5" s="5">
        <f t="shared" si="3"/>
        <v>568.0500000000001</v>
      </c>
      <c r="P5" s="5">
        <v>1.082</v>
      </c>
      <c r="Q5" s="5"/>
    </row>
    <row r="6" spans="1:17" ht="12.75">
      <c r="A6" s="13" t="s">
        <v>163</v>
      </c>
      <c r="B6" s="12" t="s">
        <v>85</v>
      </c>
      <c r="C6" s="5" t="s">
        <v>177</v>
      </c>
      <c r="D6" s="5" t="str">
        <f t="shared" si="0"/>
        <v>Senior Worlds, Budapest, HUN/WS</v>
      </c>
      <c r="E6" s="6">
        <v>36709</v>
      </c>
      <c r="F6" s="6">
        <v>37196</v>
      </c>
      <c r="G6" s="33">
        <f t="shared" si="1"/>
        <v>3719636709</v>
      </c>
      <c r="H6" s="5">
        <v>2</v>
      </c>
      <c r="I6" s="10" t="s">
        <v>105</v>
      </c>
      <c r="J6" s="7">
        <f t="shared" si="4"/>
        <v>9</v>
      </c>
      <c r="K6" s="7" t="str">
        <f t="shared" si="5"/>
        <v>Sr</v>
      </c>
      <c r="L6" s="10" t="str">
        <f t="shared" si="6"/>
        <v>SENIOR</v>
      </c>
      <c r="M6" s="5" t="str">
        <f t="shared" si="2"/>
        <v>22nd</v>
      </c>
      <c r="N6" s="5">
        <v>22</v>
      </c>
      <c r="O6" s="5">
        <f t="shared" si="3"/>
        <v>650</v>
      </c>
      <c r="P6" s="5">
        <v>2</v>
      </c>
      <c r="Q6" s="5"/>
    </row>
    <row r="7" spans="1:17" ht="12.75">
      <c r="A7" s="13" t="s">
        <v>121</v>
      </c>
      <c r="B7" s="12" t="s">
        <v>85</v>
      </c>
      <c r="C7" s="5" t="s">
        <v>177</v>
      </c>
      <c r="D7" s="5" t="str">
        <f t="shared" si="0"/>
        <v>Senior Worlds, Budapest, HUN/WS</v>
      </c>
      <c r="E7" s="6">
        <v>36709</v>
      </c>
      <c r="F7" s="6">
        <v>37196</v>
      </c>
      <c r="G7" s="33">
        <f t="shared" si="1"/>
        <v>3719636709</v>
      </c>
      <c r="H7" s="5">
        <v>2</v>
      </c>
      <c r="I7" s="10" t="s">
        <v>105</v>
      </c>
      <c r="J7" s="7">
        <f t="shared" si="4"/>
        <v>9</v>
      </c>
      <c r="K7" s="7" t="str">
        <f t="shared" si="5"/>
        <v>Sr</v>
      </c>
      <c r="L7" s="10" t="str">
        <f t="shared" si="6"/>
        <v>SENIOR</v>
      </c>
      <c r="M7" s="5" t="str">
        <f t="shared" si="2"/>
        <v>24th</v>
      </c>
      <c r="N7" s="5">
        <v>24</v>
      </c>
      <c r="O7" s="5">
        <f t="shared" si="3"/>
        <v>630</v>
      </c>
      <c r="P7" s="5">
        <v>2</v>
      </c>
      <c r="Q7" s="5"/>
    </row>
    <row r="8" spans="1:17" ht="12.75">
      <c r="A8" s="13" t="s">
        <v>103</v>
      </c>
      <c r="B8" s="12" t="s">
        <v>85</v>
      </c>
      <c r="C8" s="5" t="s">
        <v>177</v>
      </c>
      <c r="D8" s="5" t="str">
        <f t="shared" si="0"/>
        <v>Senior Worlds, Budapest, HUN/WS</v>
      </c>
      <c r="E8" s="6">
        <v>36709</v>
      </c>
      <c r="F8" s="6">
        <v>37196</v>
      </c>
      <c r="G8" s="33">
        <f t="shared" si="1"/>
        <v>3719636709</v>
      </c>
      <c r="H8" s="5">
        <v>2</v>
      </c>
      <c r="I8" s="10" t="s">
        <v>105</v>
      </c>
      <c r="J8" s="7">
        <f t="shared" si="4"/>
        <v>9</v>
      </c>
      <c r="K8" s="7" t="str">
        <f t="shared" si="5"/>
        <v>Sr</v>
      </c>
      <c r="L8" s="10" t="str">
        <f t="shared" si="6"/>
        <v>SENIOR</v>
      </c>
      <c r="M8" s="5" t="str">
        <f t="shared" si="2"/>
        <v>31st</v>
      </c>
      <c r="N8" s="5">
        <v>31</v>
      </c>
      <c r="O8" s="5">
        <f t="shared" si="3"/>
        <v>560</v>
      </c>
      <c r="P8" s="5">
        <v>2</v>
      </c>
      <c r="Q8" s="5"/>
    </row>
    <row r="9" spans="1:17" ht="12.75">
      <c r="A9" s="13" t="s">
        <v>44</v>
      </c>
      <c r="B9" s="12" t="s">
        <v>12</v>
      </c>
      <c r="C9" s="5" t="s">
        <v>179</v>
      </c>
      <c r="D9" s="5" t="str">
        <f t="shared" si="0"/>
        <v>Olympic Games/MF</v>
      </c>
      <c r="E9" s="6">
        <v>36789</v>
      </c>
      <c r="F9" s="6">
        <v>37196</v>
      </c>
      <c r="G9" s="33">
        <f t="shared" si="1"/>
        <v>3719636789</v>
      </c>
      <c r="H9" s="5">
        <v>2</v>
      </c>
      <c r="I9" s="10" t="s">
        <v>105</v>
      </c>
      <c r="J9" s="7">
        <f t="shared" si="4"/>
        <v>9</v>
      </c>
      <c r="K9" s="7" t="str">
        <f t="shared" si="5"/>
        <v>Sr</v>
      </c>
      <c r="L9" s="10" t="str">
        <f t="shared" si="6"/>
        <v>SENIOR</v>
      </c>
      <c r="M9" s="5" t="str">
        <f t="shared" si="2"/>
        <v>10th</v>
      </c>
      <c r="N9" s="5">
        <v>10</v>
      </c>
      <c r="O9" s="5">
        <f t="shared" si="3"/>
        <v>1060</v>
      </c>
      <c r="P9" s="5">
        <v>2</v>
      </c>
      <c r="Q9" s="5"/>
    </row>
    <row r="10" spans="1:17" ht="12.75">
      <c r="A10" s="13" t="s">
        <v>148</v>
      </c>
      <c r="B10" s="12" t="s">
        <v>14</v>
      </c>
      <c r="C10" s="5" t="s">
        <v>179</v>
      </c>
      <c r="D10" s="5" t="str">
        <f t="shared" si="0"/>
        <v>Olympic Games/WF</v>
      </c>
      <c r="E10" s="6">
        <v>36790</v>
      </c>
      <c r="F10" s="6">
        <v>37196</v>
      </c>
      <c r="G10" s="33">
        <f t="shared" si="1"/>
        <v>3719636790</v>
      </c>
      <c r="H10" s="5">
        <v>2</v>
      </c>
      <c r="I10" s="10" t="s">
        <v>105</v>
      </c>
      <c r="J10" s="7">
        <f t="shared" si="4"/>
        <v>9</v>
      </c>
      <c r="K10" s="7" t="str">
        <f t="shared" si="5"/>
        <v>Sr</v>
      </c>
      <c r="L10" s="10" t="str">
        <f t="shared" si="6"/>
        <v>SENIOR</v>
      </c>
      <c r="M10" s="5" t="str">
        <f t="shared" si="2"/>
        <v>16th</v>
      </c>
      <c r="N10" s="5">
        <v>16</v>
      </c>
      <c r="O10" s="5">
        <f t="shared" si="3"/>
        <v>1000</v>
      </c>
      <c r="P10" s="5">
        <v>2</v>
      </c>
      <c r="Q10" s="5"/>
    </row>
    <row r="11" spans="1:17" ht="12.75">
      <c r="A11" s="13" t="s">
        <v>18</v>
      </c>
      <c r="B11" s="12" t="s">
        <v>14</v>
      </c>
      <c r="C11" s="5" t="s">
        <v>179</v>
      </c>
      <c r="D11" s="5" t="str">
        <f t="shared" si="0"/>
        <v>Olympic Games/WF</v>
      </c>
      <c r="E11" s="6">
        <v>36790</v>
      </c>
      <c r="F11" s="6">
        <v>37196</v>
      </c>
      <c r="G11" s="33">
        <f t="shared" si="1"/>
        <v>3719636790</v>
      </c>
      <c r="H11" s="5">
        <v>2</v>
      </c>
      <c r="I11" s="10" t="s">
        <v>105</v>
      </c>
      <c r="J11" s="7">
        <f t="shared" si="4"/>
        <v>9</v>
      </c>
      <c r="K11" s="7" t="str">
        <f t="shared" si="5"/>
        <v>Sr</v>
      </c>
      <c r="L11" s="10" t="str">
        <f t="shared" si="6"/>
        <v>SENIOR</v>
      </c>
      <c r="M11" s="5" t="str">
        <f t="shared" si="2"/>
        <v>11th</v>
      </c>
      <c r="N11" s="5">
        <v>11</v>
      </c>
      <c r="O11" s="5">
        <f t="shared" si="3"/>
        <v>1050</v>
      </c>
      <c r="P11" s="5">
        <v>2</v>
      </c>
      <c r="Q11" s="5"/>
    </row>
    <row r="12" spans="1:17" ht="12.75">
      <c r="A12" s="13" t="s">
        <v>20</v>
      </c>
      <c r="B12" s="12" t="s">
        <v>17</v>
      </c>
      <c r="C12" s="5" t="s">
        <v>186</v>
      </c>
      <c r="D12" s="5" t="str">
        <f t="shared" si="0"/>
        <v>Livry-Gargan, FRA/ME</v>
      </c>
      <c r="E12" s="6">
        <v>36800</v>
      </c>
      <c r="F12" s="6">
        <v>37257</v>
      </c>
      <c r="G12" s="33">
        <f t="shared" si="1"/>
        <v>3725736800</v>
      </c>
      <c r="H12" s="5">
        <v>9</v>
      </c>
      <c r="I12" s="10" t="s">
        <v>105</v>
      </c>
      <c r="J12" s="7">
        <f t="shared" si="4"/>
        <v>9</v>
      </c>
      <c r="K12" s="7" t="str">
        <f t="shared" si="5"/>
        <v>Sr</v>
      </c>
      <c r="L12" s="10" t="str">
        <f t="shared" si="6"/>
        <v>SENIOR</v>
      </c>
      <c r="M12" s="5" t="str">
        <f t="shared" si="2"/>
        <v>9th</v>
      </c>
      <c r="N12" s="5">
        <v>9</v>
      </c>
      <c r="O12" s="5">
        <f t="shared" si="3"/>
        <v>437.09499999999997</v>
      </c>
      <c r="P12" s="5">
        <v>0.817</v>
      </c>
      <c r="Q12" s="5"/>
    </row>
    <row r="13" spans="1:17" ht="12.75">
      <c r="A13" s="13" t="s">
        <v>61</v>
      </c>
      <c r="B13" s="12" t="s">
        <v>14</v>
      </c>
      <c r="C13" s="5" t="s">
        <v>184</v>
      </c>
      <c r="D13" s="5" t="str">
        <f t="shared" si="0"/>
        <v>Pistoia, ITA/WF</v>
      </c>
      <c r="E13" s="6">
        <v>36813</v>
      </c>
      <c r="F13" s="6">
        <v>37257</v>
      </c>
      <c r="G13" s="33">
        <f t="shared" si="1"/>
        <v>3725736813</v>
      </c>
      <c r="H13" s="5">
        <v>10</v>
      </c>
      <c r="I13" s="10" t="s">
        <v>260</v>
      </c>
      <c r="J13" s="7">
        <f t="shared" si="4"/>
        <v>11</v>
      </c>
      <c r="K13" s="7" t="str">
        <f t="shared" si="5"/>
        <v>Jr</v>
      </c>
      <c r="L13" s="10" t="str">
        <f t="shared" si="6"/>
        <v>JUNIOR</v>
      </c>
      <c r="M13" s="5" t="str">
        <f t="shared" si="2"/>
        <v>24th</v>
      </c>
      <c r="N13" s="5">
        <v>24</v>
      </c>
      <c r="O13" s="5">
        <f t="shared" si="3"/>
        <v>378</v>
      </c>
      <c r="P13" s="5"/>
      <c r="Q13" s="5"/>
    </row>
    <row r="14" spans="1:17" ht="12.75">
      <c r="A14" s="13" t="s">
        <v>131</v>
      </c>
      <c r="B14" s="12" t="s">
        <v>12</v>
      </c>
      <c r="C14" s="5" t="s">
        <v>60</v>
      </c>
      <c r="D14" s="5" t="str">
        <f t="shared" si="0"/>
        <v>Bratislava, SVQ/MF</v>
      </c>
      <c r="E14" s="6">
        <v>36820</v>
      </c>
      <c r="F14" s="6">
        <v>37257</v>
      </c>
      <c r="G14" s="33">
        <f t="shared" si="1"/>
        <v>3725736820</v>
      </c>
      <c r="H14" s="5">
        <v>10</v>
      </c>
      <c r="I14" s="10" t="s">
        <v>260</v>
      </c>
      <c r="J14" s="7">
        <f t="shared" si="4"/>
        <v>11</v>
      </c>
      <c r="K14" s="7" t="str">
        <f t="shared" si="5"/>
        <v>Jr</v>
      </c>
      <c r="L14" s="10" t="str">
        <f t="shared" si="6"/>
        <v>JUNIOR</v>
      </c>
      <c r="M14" s="5" t="str">
        <f t="shared" si="2"/>
        <v>19th</v>
      </c>
      <c r="N14" s="5">
        <v>19</v>
      </c>
      <c r="O14" s="5">
        <f t="shared" si="3"/>
        <v>408</v>
      </c>
      <c r="P14" s="5"/>
      <c r="Q14" s="5"/>
    </row>
    <row r="15" spans="1:17" ht="12.75">
      <c r="A15" s="13" t="s">
        <v>134</v>
      </c>
      <c r="B15" s="12" t="s">
        <v>12</v>
      </c>
      <c r="C15" s="5" t="s">
        <v>60</v>
      </c>
      <c r="D15" s="5" t="str">
        <f aca="true" t="shared" si="7" ref="D15:D45">C15&amp;"/"&amp;B15</f>
        <v>Bratislava, SVQ/MF</v>
      </c>
      <c r="E15" s="6">
        <v>36820</v>
      </c>
      <c r="F15" s="6">
        <v>37257</v>
      </c>
      <c r="G15" s="33">
        <f aca="true" t="shared" si="8" ref="G15:G45">F15*100000+E15</f>
        <v>3725736820</v>
      </c>
      <c r="H15" s="5">
        <v>10</v>
      </c>
      <c r="I15" s="10" t="s">
        <v>260</v>
      </c>
      <c r="J15" s="7">
        <f t="shared" si="4"/>
        <v>11</v>
      </c>
      <c r="K15" s="7" t="str">
        <f t="shared" si="5"/>
        <v>Jr</v>
      </c>
      <c r="L15" s="10" t="str">
        <f t="shared" si="6"/>
        <v>JUNIOR</v>
      </c>
      <c r="M15" s="5" t="str">
        <f aca="true" t="shared" si="9" ref="M15:M45">IF(MOD(N15,1)&lt;&gt;0,"T-","")&amp;INT(N15)&amp;IF(AND(INT(N15)&gt;=11,INT(N15)&lt;14),"th",IF(MOD(INT(N15),10)=1,"st",IF(MOD(INT(N15),10)=2,"nd",IF(MOD(INT(N15),10)=3,"rd","th"))))</f>
        <v>18th</v>
      </c>
      <c r="N15" s="5">
        <v>18</v>
      </c>
      <c r="O15" s="5">
        <f aca="true" t="shared" si="10" ref="O15:O45">IF(OR(N15&gt;=33,ISNUMBER(N15)=FALSE),0,VLOOKUP(N15,PointTable,$J15,TRUE))*IF(P15&gt;0,P15,1)</f>
        <v>414</v>
      </c>
      <c r="P15" s="5"/>
      <c r="Q15" s="5"/>
    </row>
    <row r="16" spans="1:17" ht="12.75">
      <c r="A16" s="13" t="s">
        <v>183</v>
      </c>
      <c r="B16" s="12" t="s">
        <v>16</v>
      </c>
      <c r="C16" s="5" t="s">
        <v>78</v>
      </c>
      <c r="D16" s="5" t="str">
        <f t="shared" si="7"/>
        <v>Warsaw, POL/WE</v>
      </c>
      <c r="E16" s="6">
        <v>36820</v>
      </c>
      <c r="F16" s="6">
        <v>37257</v>
      </c>
      <c r="G16" s="33">
        <f t="shared" si="8"/>
        <v>3725736820</v>
      </c>
      <c r="H16" s="5">
        <v>10</v>
      </c>
      <c r="I16" s="10" t="s">
        <v>260</v>
      </c>
      <c r="J16" s="7">
        <f t="shared" si="4"/>
        <v>11</v>
      </c>
      <c r="K16" s="7" t="str">
        <f t="shared" si="5"/>
        <v>Jr</v>
      </c>
      <c r="L16" s="10" t="str">
        <f t="shared" si="6"/>
        <v>JUNIOR</v>
      </c>
      <c r="M16" s="5" t="str">
        <f t="shared" si="9"/>
        <v>10th</v>
      </c>
      <c r="N16" s="5">
        <v>10</v>
      </c>
      <c r="O16" s="5">
        <f t="shared" si="10"/>
        <v>636</v>
      </c>
      <c r="P16" s="5"/>
      <c r="Q16" s="5"/>
    </row>
    <row r="17" spans="1:17" ht="12.75">
      <c r="A17" s="13" t="s">
        <v>71</v>
      </c>
      <c r="B17" s="12" t="s">
        <v>17</v>
      </c>
      <c r="C17" s="5" t="s">
        <v>60</v>
      </c>
      <c r="D17" s="5" t="str">
        <f t="shared" si="7"/>
        <v>Bratislava, SVQ/ME</v>
      </c>
      <c r="E17" s="6">
        <v>36821</v>
      </c>
      <c r="F17" s="6">
        <v>37257</v>
      </c>
      <c r="G17" s="33">
        <f t="shared" si="8"/>
        <v>3725736821</v>
      </c>
      <c r="H17" s="5">
        <v>10</v>
      </c>
      <c r="I17" s="10" t="s">
        <v>260</v>
      </c>
      <c r="J17" s="7">
        <f t="shared" si="4"/>
        <v>11</v>
      </c>
      <c r="K17" s="7" t="str">
        <f t="shared" si="5"/>
        <v>Jr</v>
      </c>
      <c r="L17" s="10" t="str">
        <f t="shared" si="6"/>
        <v>JUNIOR</v>
      </c>
      <c r="M17" s="5" t="str">
        <f t="shared" si="9"/>
        <v>6th</v>
      </c>
      <c r="N17" s="5">
        <v>6</v>
      </c>
      <c r="O17" s="5">
        <f t="shared" si="10"/>
        <v>834</v>
      </c>
      <c r="P17" s="5"/>
      <c r="Q17" s="5"/>
    </row>
    <row r="18" spans="1:17" ht="12.75">
      <c r="A18" s="13" t="s">
        <v>182</v>
      </c>
      <c r="B18" s="12" t="s">
        <v>12</v>
      </c>
      <c r="C18" s="5" t="s">
        <v>116</v>
      </c>
      <c r="D18" s="5" t="str">
        <f t="shared" si="7"/>
        <v>Koblenz, GER/MF</v>
      </c>
      <c r="E18" s="6">
        <v>36821</v>
      </c>
      <c r="F18" s="6">
        <v>37257</v>
      </c>
      <c r="G18" s="33">
        <f t="shared" si="8"/>
        <v>3725736821</v>
      </c>
      <c r="H18" s="5">
        <v>10</v>
      </c>
      <c r="I18" s="10" t="s">
        <v>261</v>
      </c>
      <c r="J18" s="7">
        <f t="shared" si="4"/>
        <v>7</v>
      </c>
      <c r="K18" s="7" t="str">
        <f t="shared" si="5"/>
        <v>Cadet</v>
      </c>
      <c r="L18" s="10" t="str">
        <f t="shared" si="6"/>
        <v>CADET</v>
      </c>
      <c r="M18" s="5" t="str">
        <f t="shared" si="9"/>
        <v>23rd</v>
      </c>
      <c r="N18" s="5">
        <v>23</v>
      </c>
      <c r="O18" s="5">
        <f t="shared" si="10"/>
        <v>167.5</v>
      </c>
      <c r="P18" s="5"/>
      <c r="Q18" s="5"/>
    </row>
    <row r="19" spans="1:17" ht="12.75">
      <c r="A19" s="13" t="s">
        <v>181</v>
      </c>
      <c r="B19" s="12" t="s">
        <v>12</v>
      </c>
      <c r="C19" s="5" t="s">
        <v>116</v>
      </c>
      <c r="D19" s="5" t="str">
        <f t="shared" si="7"/>
        <v>Koblenz, GER/MF</v>
      </c>
      <c r="E19" s="6">
        <v>36821</v>
      </c>
      <c r="F19" s="6">
        <v>37257</v>
      </c>
      <c r="G19" s="33">
        <f t="shared" si="8"/>
        <v>3725736821</v>
      </c>
      <c r="H19" s="5">
        <v>10</v>
      </c>
      <c r="I19" s="10" t="s">
        <v>261</v>
      </c>
      <c r="J19" s="7">
        <f t="shared" si="4"/>
        <v>7</v>
      </c>
      <c r="K19" s="7" t="str">
        <f t="shared" si="5"/>
        <v>Cadet</v>
      </c>
      <c r="L19" s="10" t="str">
        <f t="shared" si="6"/>
        <v>CADET</v>
      </c>
      <c r="M19" s="5" t="str">
        <f t="shared" si="9"/>
        <v>32nd</v>
      </c>
      <c r="N19" s="5">
        <v>32</v>
      </c>
      <c r="O19" s="5">
        <f t="shared" si="10"/>
        <v>137.5</v>
      </c>
      <c r="P19" s="5"/>
      <c r="Q19" s="5"/>
    </row>
    <row r="20" spans="1:17" ht="12.75">
      <c r="A20" s="13" t="s">
        <v>146</v>
      </c>
      <c r="B20" s="12" t="s">
        <v>12</v>
      </c>
      <c r="C20" s="5" t="s">
        <v>116</v>
      </c>
      <c r="D20" s="5" t="str">
        <f t="shared" si="7"/>
        <v>Koblenz, GER/MF</v>
      </c>
      <c r="E20" s="6">
        <v>36821</v>
      </c>
      <c r="F20" s="6">
        <v>37257</v>
      </c>
      <c r="G20" s="33">
        <f t="shared" si="8"/>
        <v>3725736821</v>
      </c>
      <c r="H20" s="5">
        <v>10</v>
      </c>
      <c r="I20" s="10" t="s">
        <v>261</v>
      </c>
      <c r="J20" s="7">
        <f t="shared" si="4"/>
        <v>7</v>
      </c>
      <c r="K20" s="7" t="str">
        <f t="shared" si="5"/>
        <v>Cadet</v>
      </c>
      <c r="L20" s="10" t="str">
        <f t="shared" si="6"/>
        <v>CADET</v>
      </c>
      <c r="M20" s="5" t="str">
        <f t="shared" si="9"/>
        <v>20th</v>
      </c>
      <c r="N20" s="5">
        <v>20</v>
      </c>
      <c r="O20" s="5">
        <f t="shared" si="10"/>
        <v>171.25</v>
      </c>
      <c r="P20" s="5"/>
      <c r="Q20" s="5"/>
    </row>
    <row r="21" spans="1:17" ht="12.75">
      <c r="A21" s="13" t="s">
        <v>188</v>
      </c>
      <c r="B21" s="12" t="s">
        <v>17</v>
      </c>
      <c r="C21" s="5" t="s">
        <v>187</v>
      </c>
      <c r="D21" s="5" t="str">
        <f t="shared" si="7"/>
        <v>Luxembourg, LUX/ME</v>
      </c>
      <c r="E21" s="6">
        <v>36841</v>
      </c>
      <c r="F21" s="6">
        <v>37257</v>
      </c>
      <c r="G21" s="33">
        <f t="shared" si="8"/>
        <v>3725736841</v>
      </c>
      <c r="H21" s="5">
        <v>10</v>
      </c>
      <c r="I21" s="10" t="s">
        <v>260</v>
      </c>
      <c r="J21" s="7">
        <f t="shared" si="4"/>
        <v>11</v>
      </c>
      <c r="K21" s="7" t="str">
        <f t="shared" si="5"/>
        <v>Jr</v>
      </c>
      <c r="L21" s="10" t="str">
        <f t="shared" si="6"/>
        <v>JUNIOR</v>
      </c>
      <c r="M21" s="5" t="str">
        <f t="shared" si="9"/>
        <v>15th</v>
      </c>
      <c r="N21" s="5">
        <v>15</v>
      </c>
      <c r="O21" s="5">
        <f t="shared" si="10"/>
        <v>606</v>
      </c>
      <c r="P21" s="5"/>
      <c r="Q21" s="5"/>
    </row>
    <row r="22" spans="1:17" ht="12.75">
      <c r="A22" s="13" t="s">
        <v>51</v>
      </c>
      <c r="B22" s="12" t="s">
        <v>14</v>
      </c>
      <c r="C22" s="5" t="s">
        <v>73</v>
      </c>
      <c r="D22" s="5" t="str">
        <f t="shared" si="7"/>
        <v>Bochum, GER/WF</v>
      </c>
      <c r="E22" s="6">
        <v>36842</v>
      </c>
      <c r="F22" s="6">
        <v>37257</v>
      </c>
      <c r="G22" s="33">
        <f t="shared" si="8"/>
        <v>3725736842</v>
      </c>
      <c r="H22" s="5">
        <v>10</v>
      </c>
      <c r="I22" s="10" t="s">
        <v>260</v>
      </c>
      <c r="J22" s="7">
        <f t="shared" si="4"/>
        <v>11</v>
      </c>
      <c r="K22" s="7" t="str">
        <f t="shared" si="5"/>
        <v>Jr</v>
      </c>
      <c r="L22" s="10" t="str">
        <f t="shared" si="6"/>
        <v>JUNIOR</v>
      </c>
      <c r="M22" s="5" t="str">
        <f t="shared" si="9"/>
        <v>14th</v>
      </c>
      <c r="N22" s="5">
        <v>14</v>
      </c>
      <c r="O22" s="5">
        <f t="shared" si="10"/>
        <v>612</v>
      </c>
      <c r="P22" s="5"/>
      <c r="Q22" s="5"/>
    </row>
    <row r="23" spans="1:17" ht="12.75">
      <c r="A23" s="13" t="s">
        <v>189</v>
      </c>
      <c r="B23" s="12" t="s">
        <v>12</v>
      </c>
      <c r="C23" s="5" t="s">
        <v>70</v>
      </c>
      <c r="D23" s="5" t="str">
        <f t="shared" si="7"/>
        <v>London, GBR/MF</v>
      </c>
      <c r="E23" s="6">
        <v>36848</v>
      </c>
      <c r="F23" s="6">
        <v>37257</v>
      </c>
      <c r="G23" s="33">
        <f t="shared" si="8"/>
        <v>3725736848</v>
      </c>
      <c r="H23" s="5">
        <v>10</v>
      </c>
      <c r="I23" s="10" t="s">
        <v>260</v>
      </c>
      <c r="J23" s="7">
        <f t="shared" si="4"/>
        <v>11</v>
      </c>
      <c r="K23" s="7" t="str">
        <f t="shared" si="5"/>
        <v>Jr</v>
      </c>
      <c r="L23" s="10" t="str">
        <f t="shared" si="6"/>
        <v>JUNIOR</v>
      </c>
      <c r="M23" s="5" t="str">
        <f t="shared" si="9"/>
        <v>22nd</v>
      </c>
      <c r="N23" s="5">
        <v>22</v>
      </c>
      <c r="O23" s="5">
        <f t="shared" si="10"/>
        <v>390</v>
      </c>
      <c r="P23" s="5"/>
      <c r="Q23" s="5"/>
    </row>
    <row r="24" spans="1:17" ht="12.75">
      <c r="A24" s="13" t="s">
        <v>137</v>
      </c>
      <c r="B24" s="12" t="s">
        <v>12</v>
      </c>
      <c r="C24" s="5" t="s">
        <v>70</v>
      </c>
      <c r="D24" s="5" t="str">
        <f t="shared" si="7"/>
        <v>London, GBR/MF</v>
      </c>
      <c r="E24" s="6">
        <v>36848</v>
      </c>
      <c r="F24" s="6">
        <v>37257</v>
      </c>
      <c r="G24" s="33">
        <f t="shared" si="8"/>
        <v>3725736848</v>
      </c>
      <c r="H24" s="5">
        <v>10</v>
      </c>
      <c r="I24" s="10" t="s">
        <v>260</v>
      </c>
      <c r="J24" s="7">
        <f t="shared" si="4"/>
        <v>11</v>
      </c>
      <c r="K24" s="7" t="str">
        <f t="shared" si="5"/>
        <v>Jr</v>
      </c>
      <c r="L24" s="10" t="str">
        <f t="shared" si="6"/>
        <v>JUNIOR</v>
      </c>
      <c r="M24" s="5" t="str">
        <f t="shared" si="9"/>
        <v>32nd</v>
      </c>
      <c r="N24" s="5">
        <v>32</v>
      </c>
      <c r="O24" s="5">
        <f t="shared" si="10"/>
        <v>330</v>
      </c>
      <c r="P24" s="5"/>
      <c r="Q24" s="5"/>
    </row>
    <row r="25" spans="1:17" ht="12.75">
      <c r="A25" s="13" t="s">
        <v>131</v>
      </c>
      <c r="B25" s="12" t="s">
        <v>12</v>
      </c>
      <c r="C25" s="5" t="s">
        <v>70</v>
      </c>
      <c r="D25" s="5" t="str">
        <f t="shared" si="7"/>
        <v>London, GBR/MF</v>
      </c>
      <c r="E25" s="6">
        <v>36848</v>
      </c>
      <c r="F25" s="6">
        <v>37257</v>
      </c>
      <c r="G25" s="33">
        <f t="shared" si="8"/>
        <v>3725736848</v>
      </c>
      <c r="H25" s="5">
        <v>10</v>
      </c>
      <c r="I25" s="10" t="s">
        <v>260</v>
      </c>
      <c r="J25" s="7">
        <f t="shared" si="4"/>
        <v>11</v>
      </c>
      <c r="K25" s="7" t="str">
        <f t="shared" si="5"/>
        <v>Jr</v>
      </c>
      <c r="L25" s="10" t="str">
        <f t="shared" si="6"/>
        <v>JUNIOR</v>
      </c>
      <c r="M25" s="5" t="str">
        <f t="shared" si="9"/>
        <v>12th</v>
      </c>
      <c r="N25" s="5">
        <v>12</v>
      </c>
      <c r="O25" s="5">
        <f t="shared" si="10"/>
        <v>624</v>
      </c>
      <c r="P25" s="5"/>
      <c r="Q25" s="5"/>
    </row>
    <row r="26" spans="1:17" ht="12.75">
      <c r="A26" s="13" t="s">
        <v>93</v>
      </c>
      <c r="B26" s="12" t="s">
        <v>17</v>
      </c>
      <c r="C26" s="5" t="s">
        <v>69</v>
      </c>
      <c r="D26" s="5" t="str">
        <f t="shared" si="7"/>
        <v>Catania, ITA/ME</v>
      </c>
      <c r="E26" s="6">
        <v>36849</v>
      </c>
      <c r="F26" s="6">
        <v>37257</v>
      </c>
      <c r="G26" s="33">
        <f t="shared" si="8"/>
        <v>3725736849</v>
      </c>
      <c r="H26" s="5">
        <v>10</v>
      </c>
      <c r="I26" s="10" t="s">
        <v>260</v>
      </c>
      <c r="J26" s="7">
        <f t="shared" si="4"/>
        <v>11</v>
      </c>
      <c r="K26" s="7" t="str">
        <f t="shared" si="5"/>
        <v>Jr</v>
      </c>
      <c r="L26" s="10" t="str">
        <f t="shared" si="6"/>
        <v>JUNIOR</v>
      </c>
      <c r="M26" s="5" t="str">
        <f t="shared" si="9"/>
        <v>6th</v>
      </c>
      <c r="N26" s="5">
        <v>6</v>
      </c>
      <c r="O26" s="5">
        <f t="shared" si="10"/>
        <v>834</v>
      </c>
      <c r="P26" s="5"/>
      <c r="Q26" s="5"/>
    </row>
    <row r="27" spans="1:17" ht="12.75">
      <c r="A27" s="13" t="s">
        <v>190</v>
      </c>
      <c r="B27" s="12" t="s">
        <v>16</v>
      </c>
      <c r="C27" s="5" t="s">
        <v>171</v>
      </c>
      <c r="D27" s="5" t="str">
        <f t="shared" si="7"/>
        <v>Heidenheim, GER/WE</v>
      </c>
      <c r="E27" s="6">
        <v>36849</v>
      </c>
      <c r="F27" s="6">
        <v>37257</v>
      </c>
      <c r="G27" s="33">
        <f t="shared" si="8"/>
        <v>3725736849</v>
      </c>
      <c r="H27" s="5">
        <v>10</v>
      </c>
      <c r="I27" s="10" t="s">
        <v>261</v>
      </c>
      <c r="J27" s="7">
        <f t="shared" si="4"/>
        <v>7</v>
      </c>
      <c r="K27" s="7" t="str">
        <f t="shared" si="5"/>
        <v>Cadet</v>
      </c>
      <c r="L27" s="10" t="str">
        <f t="shared" si="6"/>
        <v>CADET</v>
      </c>
      <c r="M27" s="5" t="str">
        <f t="shared" si="9"/>
        <v>26th</v>
      </c>
      <c r="N27" s="5">
        <v>26</v>
      </c>
      <c r="O27" s="5">
        <f t="shared" si="10"/>
        <v>145</v>
      </c>
      <c r="P27" s="5"/>
      <c r="Q27" s="5"/>
    </row>
    <row r="28" spans="1:17" ht="12.75">
      <c r="A28" s="13" t="s">
        <v>191</v>
      </c>
      <c r="B28" s="12" t="s">
        <v>16</v>
      </c>
      <c r="C28" s="5" t="s">
        <v>171</v>
      </c>
      <c r="D28" s="5" t="str">
        <f t="shared" si="7"/>
        <v>Heidenheim, GER/WE</v>
      </c>
      <c r="E28" s="6">
        <v>36849</v>
      </c>
      <c r="F28" s="6">
        <v>37257</v>
      </c>
      <c r="G28" s="33">
        <f t="shared" si="8"/>
        <v>3725736849</v>
      </c>
      <c r="H28" s="5">
        <v>10</v>
      </c>
      <c r="I28" s="10" t="s">
        <v>261</v>
      </c>
      <c r="J28" s="7">
        <f t="shared" si="4"/>
        <v>7</v>
      </c>
      <c r="K28" s="7" t="str">
        <f t="shared" si="5"/>
        <v>Cadet</v>
      </c>
      <c r="L28" s="10" t="str">
        <f t="shared" si="6"/>
        <v>CADET</v>
      </c>
      <c r="M28" s="5" t="str">
        <f t="shared" si="9"/>
        <v>16th</v>
      </c>
      <c r="N28" s="5">
        <v>16</v>
      </c>
      <c r="O28" s="5">
        <f t="shared" si="10"/>
        <v>250</v>
      </c>
      <c r="P28" s="5"/>
      <c r="Q28" s="5"/>
    </row>
    <row r="29" spans="1:17" ht="12.75">
      <c r="A29" s="13" t="s">
        <v>152</v>
      </c>
      <c r="B29" s="12" t="s">
        <v>16</v>
      </c>
      <c r="C29" s="5" t="s">
        <v>171</v>
      </c>
      <c r="D29" s="5" t="str">
        <f t="shared" si="7"/>
        <v>Heidenheim, GER/WE</v>
      </c>
      <c r="E29" s="6">
        <v>36849</v>
      </c>
      <c r="F29" s="6">
        <v>37257</v>
      </c>
      <c r="G29" s="33">
        <f t="shared" si="8"/>
        <v>3725736849</v>
      </c>
      <c r="H29" s="5">
        <v>10</v>
      </c>
      <c r="I29" s="10" t="s">
        <v>261</v>
      </c>
      <c r="J29" s="7">
        <f t="shared" si="4"/>
        <v>7</v>
      </c>
      <c r="K29" s="7" t="str">
        <f t="shared" si="5"/>
        <v>Cadet</v>
      </c>
      <c r="L29" s="10" t="str">
        <f t="shared" si="6"/>
        <v>CADET</v>
      </c>
      <c r="M29" s="5" t="str">
        <f t="shared" si="9"/>
        <v>2nd</v>
      </c>
      <c r="N29" s="5">
        <v>2</v>
      </c>
      <c r="O29" s="5">
        <f t="shared" si="10"/>
        <v>460</v>
      </c>
      <c r="P29" s="5"/>
      <c r="Q29" s="5"/>
    </row>
    <row r="30" spans="1:17" ht="12.75">
      <c r="A30" s="13" t="s">
        <v>169</v>
      </c>
      <c r="B30" s="12" t="s">
        <v>16</v>
      </c>
      <c r="C30" s="5" t="s">
        <v>171</v>
      </c>
      <c r="D30" s="5" t="str">
        <f t="shared" si="7"/>
        <v>Heidenheim, GER/WE</v>
      </c>
      <c r="E30" s="6">
        <v>36849</v>
      </c>
      <c r="F30" s="6">
        <v>37257</v>
      </c>
      <c r="G30" s="33">
        <f t="shared" si="8"/>
        <v>3725736849</v>
      </c>
      <c r="H30" s="5">
        <v>10</v>
      </c>
      <c r="I30" s="10" t="s">
        <v>261</v>
      </c>
      <c r="J30" s="7">
        <f t="shared" si="4"/>
        <v>7</v>
      </c>
      <c r="K30" s="7" t="str">
        <f t="shared" si="5"/>
        <v>Cadet</v>
      </c>
      <c r="L30" s="10" t="str">
        <f t="shared" si="6"/>
        <v>CADET</v>
      </c>
      <c r="M30" s="5" t="str">
        <f t="shared" si="9"/>
        <v>21st</v>
      </c>
      <c r="N30" s="5">
        <v>21</v>
      </c>
      <c r="O30" s="5">
        <f t="shared" si="10"/>
        <v>170</v>
      </c>
      <c r="P30" s="5"/>
      <c r="Q30" s="5"/>
    </row>
    <row r="31" spans="1:17" ht="12.75">
      <c r="A31" s="13" t="s">
        <v>183</v>
      </c>
      <c r="B31" s="12" t="s">
        <v>16</v>
      </c>
      <c r="C31" s="5" t="s">
        <v>171</v>
      </c>
      <c r="D31" s="5" t="str">
        <f t="shared" si="7"/>
        <v>Heidenheim, GER/WE</v>
      </c>
      <c r="E31" s="6">
        <v>36849</v>
      </c>
      <c r="F31" s="6">
        <v>37257</v>
      </c>
      <c r="G31" s="33">
        <f t="shared" si="8"/>
        <v>3725736849</v>
      </c>
      <c r="H31" s="5">
        <v>10</v>
      </c>
      <c r="I31" s="10" t="s">
        <v>261</v>
      </c>
      <c r="J31" s="7">
        <f t="shared" si="4"/>
        <v>7</v>
      </c>
      <c r="K31" s="7" t="str">
        <f t="shared" si="5"/>
        <v>Cadet</v>
      </c>
      <c r="L31" s="10" t="str">
        <f t="shared" si="6"/>
        <v>CADET</v>
      </c>
      <c r="M31" s="5" t="str">
        <f t="shared" si="9"/>
        <v>28th</v>
      </c>
      <c r="N31" s="5">
        <v>28</v>
      </c>
      <c r="O31" s="5">
        <f t="shared" si="10"/>
        <v>142.5</v>
      </c>
      <c r="P31" s="5"/>
      <c r="Q31" s="5"/>
    </row>
    <row r="32" spans="1:17" ht="12.75">
      <c r="A32" s="13" t="s">
        <v>189</v>
      </c>
      <c r="B32" s="12" t="s">
        <v>12</v>
      </c>
      <c r="C32" s="5" t="s">
        <v>70</v>
      </c>
      <c r="D32" s="5" t="str">
        <f t="shared" si="7"/>
        <v>London, GBR/MF</v>
      </c>
      <c r="E32" s="6">
        <v>36849</v>
      </c>
      <c r="F32" s="6">
        <v>37257</v>
      </c>
      <c r="G32" s="33">
        <f t="shared" si="8"/>
        <v>3725736849</v>
      </c>
      <c r="H32" s="5">
        <v>9</v>
      </c>
      <c r="I32" s="10" t="s">
        <v>105</v>
      </c>
      <c r="J32" s="7">
        <f t="shared" si="4"/>
        <v>9</v>
      </c>
      <c r="K32" s="7" t="str">
        <f t="shared" si="5"/>
        <v>Sr</v>
      </c>
      <c r="L32" s="10" t="str">
        <f t="shared" si="6"/>
        <v>SENIOR</v>
      </c>
      <c r="M32" s="5" t="str">
        <f t="shared" si="9"/>
        <v>14th</v>
      </c>
      <c r="N32" s="5">
        <v>14</v>
      </c>
      <c r="O32" s="5">
        <f t="shared" si="10"/>
        <v>62.22</v>
      </c>
      <c r="P32" s="5">
        <v>0.122</v>
      </c>
      <c r="Q32" s="5"/>
    </row>
    <row r="33" spans="1:17" ht="12.75">
      <c r="A33" s="13" t="s">
        <v>214</v>
      </c>
      <c r="B33" s="12" t="s">
        <v>12</v>
      </c>
      <c r="C33" s="5" t="s">
        <v>70</v>
      </c>
      <c r="D33" s="5" t="str">
        <f t="shared" si="7"/>
        <v>London, GBR/MF</v>
      </c>
      <c r="E33" s="6">
        <v>36849</v>
      </c>
      <c r="F33" s="6">
        <v>37257</v>
      </c>
      <c r="G33" s="33">
        <f t="shared" si="8"/>
        <v>3725736849</v>
      </c>
      <c r="H33" s="5">
        <v>9</v>
      </c>
      <c r="I33" s="10" t="s">
        <v>105</v>
      </c>
      <c r="J33" s="7">
        <f t="shared" si="4"/>
        <v>9</v>
      </c>
      <c r="K33" s="7" t="str">
        <f t="shared" si="5"/>
        <v>Sr</v>
      </c>
      <c r="L33" s="10" t="str">
        <f t="shared" si="6"/>
        <v>SENIOR</v>
      </c>
      <c r="M33" s="5" t="str">
        <f t="shared" si="9"/>
        <v>11th</v>
      </c>
      <c r="N33" s="5">
        <v>11</v>
      </c>
      <c r="O33" s="5">
        <f t="shared" si="10"/>
        <v>64.05</v>
      </c>
      <c r="P33" s="5">
        <v>0.122</v>
      </c>
      <c r="Q33" s="5"/>
    </row>
    <row r="34" spans="1:17" ht="12.75">
      <c r="A34" s="13" t="s">
        <v>133</v>
      </c>
      <c r="B34" s="12" t="s">
        <v>12</v>
      </c>
      <c r="C34" s="5" t="s">
        <v>70</v>
      </c>
      <c r="D34" s="5" t="str">
        <f t="shared" si="7"/>
        <v>London, GBR/MF</v>
      </c>
      <c r="E34" s="6">
        <v>36849</v>
      </c>
      <c r="F34" s="6">
        <v>37257</v>
      </c>
      <c r="G34" s="33">
        <f t="shared" si="8"/>
        <v>3725736849</v>
      </c>
      <c r="H34" s="5">
        <v>9</v>
      </c>
      <c r="I34" s="10" t="s">
        <v>105</v>
      </c>
      <c r="J34" s="7">
        <f t="shared" si="4"/>
        <v>9</v>
      </c>
      <c r="K34" s="7" t="str">
        <f t="shared" si="5"/>
        <v>Sr</v>
      </c>
      <c r="L34" s="10" t="str">
        <f t="shared" si="6"/>
        <v>SENIOR</v>
      </c>
      <c r="M34" s="5" t="str">
        <f t="shared" si="9"/>
        <v>6th</v>
      </c>
      <c r="N34" s="5">
        <v>6</v>
      </c>
      <c r="O34" s="5">
        <f t="shared" si="10"/>
        <v>84.78999999999999</v>
      </c>
      <c r="P34" s="5">
        <v>0.122</v>
      </c>
      <c r="Q34" s="5"/>
    </row>
    <row r="35" spans="1:17" ht="12.75">
      <c r="A35" s="13" t="s">
        <v>131</v>
      </c>
      <c r="B35" s="12" t="s">
        <v>12</v>
      </c>
      <c r="C35" s="5" t="s">
        <v>70</v>
      </c>
      <c r="D35" s="5" t="str">
        <f t="shared" si="7"/>
        <v>London, GBR/MF</v>
      </c>
      <c r="E35" s="6">
        <v>36849</v>
      </c>
      <c r="F35" s="6">
        <v>37257</v>
      </c>
      <c r="G35" s="33">
        <f t="shared" si="8"/>
        <v>3725736849</v>
      </c>
      <c r="H35" s="5">
        <v>9</v>
      </c>
      <c r="I35" s="10" t="s">
        <v>105</v>
      </c>
      <c r="J35" s="7">
        <f t="shared" si="4"/>
        <v>9</v>
      </c>
      <c r="K35" s="7" t="str">
        <f t="shared" si="5"/>
        <v>Sr</v>
      </c>
      <c r="L35" s="10" t="str">
        <f t="shared" si="6"/>
        <v>SENIOR</v>
      </c>
      <c r="M35" s="5" t="str">
        <f t="shared" si="9"/>
        <v>10th</v>
      </c>
      <c r="N35" s="5">
        <v>10</v>
      </c>
      <c r="O35" s="5">
        <f t="shared" si="10"/>
        <v>64.66</v>
      </c>
      <c r="P35" s="5">
        <v>0.122</v>
      </c>
      <c r="Q35" s="5"/>
    </row>
    <row r="36" spans="1:17" ht="12.75">
      <c r="A36" s="13" t="s">
        <v>201</v>
      </c>
      <c r="B36" s="12" t="s">
        <v>12</v>
      </c>
      <c r="C36" s="5" t="s">
        <v>70</v>
      </c>
      <c r="D36" s="5" t="str">
        <f t="shared" si="7"/>
        <v>London, GBR/MF</v>
      </c>
      <c r="E36" s="6">
        <v>36849</v>
      </c>
      <c r="F36" s="6">
        <v>37257</v>
      </c>
      <c r="G36" s="33">
        <f t="shared" si="8"/>
        <v>3725736849</v>
      </c>
      <c r="H36" s="5">
        <v>9</v>
      </c>
      <c r="I36" s="10" t="s">
        <v>105</v>
      </c>
      <c r="J36" s="7">
        <f t="shared" si="4"/>
        <v>9</v>
      </c>
      <c r="K36" s="7" t="str">
        <f t="shared" si="5"/>
        <v>Sr</v>
      </c>
      <c r="L36" s="10" t="str">
        <f t="shared" si="6"/>
        <v>SENIOR</v>
      </c>
      <c r="M36" s="5" t="str">
        <f t="shared" si="9"/>
        <v>18th</v>
      </c>
      <c r="N36" s="5">
        <v>18</v>
      </c>
      <c r="O36" s="5">
        <f t="shared" si="10"/>
        <v>42.089999999999996</v>
      </c>
      <c r="P36" s="5">
        <v>0.122</v>
      </c>
      <c r="Q36" s="5"/>
    </row>
    <row r="37" spans="1:17" ht="12.75">
      <c r="A37" s="13" t="s">
        <v>137</v>
      </c>
      <c r="B37" s="12" t="s">
        <v>12</v>
      </c>
      <c r="C37" s="5" t="s">
        <v>136</v>
      </c>
      <c r="D37" s="5" t="str">
        <f t="shared" si="7"/>
        <v>Madrid, SPA/MF</v>
      </c>
      <c r="E37" s="6">
        <v>36855</v>
      </c>
      <c r="F37" s="6">
        <v>37257</v>
      </c>
      <c r="G37" s="33">
        <f t="shared" si="8"/>
        <v>3725736855</v>
      </c>
      <c r="H37" s="5">
        <v>10</v>
      </c>
      <c r="I37" s="10" t="s">
        <v>260</v>
      </c>
      <c r="J37" s="7">
        <f t="shared" si="4"/>
        <v>11</v>
      </c>
      <c r="K37" s="7" t="str">
        <f t="shared" si="5"/>
        <v>Jr</v>
      </c>
      <c r="L37" s="10" t="str">
        <f t="shared" si="6"/>
        <v>JUNIOR</v>
      </c>
      <c r="M37" s="5" t="str">
        <f t="shared" si="9"/>
        <v>30th</v>
      </c>
      <c r="N37" s="5">
        <v>30</v>
      </c>
      <c r="O37" s="5">
        <f t="shared" si="10"/>
        <v>342</v>
      </c>
      <c r="P37" s="5"/>
      <c r="Q37" s="5"/>
    </row>
    <row r="38" spans="1:17" ht="12.75">
      <c r="A38" s="13" t="s">
        <v>133</v>
      </c>
      <c r="B38" s="12" t="s">
        <v>12</v>
      </c>
      <c r="C38" s="5" t="s">
        <v>136</v>
      </c>
      <c r="D38" s="5" t="str">
        <f t="shared" si="7"/>
        <v>Madrid, SPA/MF</v>
      </c>
      <c r="E38" s="6">
        <v>36855</v>
      </c>
      <c r="F38" s="6">
        <v>37257</v>
      </c>
      <c r="G38" s="33">
        <f t="shared" si="8"/>
        <v>3725736855</v>
      </c>
      <c r="H38" s="5">
        <v>10</v>
      </c>
      <c r="I38" s="10" t="s">
        <v>260</v>
      </c>
      <c r="J38" s="7">
        <f t="shared" si="4"/>
        <v>11</v>
      </c>
      <c r="K38" s="7" t="str">
        <f t="shared" si="5"/>
        <v>Jr</v>
      </c>
      <c r="L38" s="10" t="str">
        <f t="shared" si="6"/>
        <v>JUNIOR</v>
      </c>
      <c r="M38" s="5" t="str">
        <f t="shared" si="9"/>
        <v>28th</v>
      </c>
      <c r="N38" s="5">
        <v>28</v>
      </c>
      <c r="O38" s="5">
        <f t="shared" si="10"/>
        <v>354</v>
      </c>
      <c r="P38" s="5"/>
      <c r="Q38" s="5"/>
    </row>
    <row r="39" spans="1:17" ht="12.75">
      <c r="A39" s="13" t="s">
        <v>131</v>
      </c>
      <c r="B39" s="12" t="s">
        <v>12</v>
      </c>
      <c r="C39" s="5" t="s">
        <v>136</v>
      </c>
      <c r="D39" s="5" t="str">
        <f t="shared" si="7"/>
        <v>Madrid, SPA/MF</v>
      </c>
      <c r="E39" s="6">
        <v>36855</v>
      </c>
      <c r="F39" s="6">
        <v>37257</v>
      </c>
      <c r="G39" s="33">
        <f t="shared" si="8"/>
        <v>3725736855</v>
      </c>
      <c r="H39" s="5">
        <v>10</v>
      </c>
      <c r="I39" s="10" t="s">
        <v>260</v>
      </c>
      <c r="J39" s="7">
        <f t="shared" si="4"/>
        <v>11</v>
      </c>
      <c r="K39" s="7" t="str">
        <f t="shared" si="5"/>
        <v>Jr</v>
      </c>
      <c r="L39" s="10" t="str">
        <f t="shared" si="6"/>
        <v>JUNIOR</v>
      </c>
      <c r="M39" s="5" t="str">
        <f t="shared" si="9"/>
        <v>12th</v>
      </c>
      <c r="N39" s="5">
        <v>12</v>
      </c>
      <c r="O39" s="5">
        <f t="shared" si="10"/>
        <v>624</v>
      </c>
      <c r="P39" s="5"/>
      <c r="Q39" s="5"/>
    </row>
    <row r="40" spans="1:17" ht="12.75">
      <c r="A40" s="13" t="s">
        <v>134</v>
      </c>
      <c r="B40" s="12" t="s">
        <v>12</v>
      </c>
      <c r="C40" s="5" t="s">
        <v>136</v>
      </c>
      <c r="D40" s="5" t="str">
        <f t="shared" si="7"/>
        <v>Madrid, SPA/MF</v>
      </c>
      <c r="E40" s="6">
        <v>36855</v>
      </c>
      <c r="F40" s="6">
        <v>37257</v>
      </c>
      <c r="G40" s="33">
        <f t="shared" si="8"/>
        <v>3725736855</v>
      </c>
      <c r="H40" s="5">
        <v>10</v>
      </c>
      <c r="I40" s="10" t="s">
        <v>260</v>
      </c>
      <c r="J40" s="7">
        <f t="shared" si="4"/>
        <v>11</v>
      </c>
      <c r="K40" s="7" t="str">
        <f t="shared" si="5"/>
        <v>Jr</v>
      </c>
      <c r="L40" s="10" t="str">
        <f t="shared" si="6"/>
        <v>JUNIOR</v>
      </c>
      <c r="M40" s="5" t="str">
        <f t="shared" si="9"/>
        <v>7th</v>
      </c>
      <c r="N40" s="5">
        <v>7</v>
      </c>
      <c r="O40" s="5">
        <f t="shared" si="10"/>
        <v>828</v>
      </c>
      <c r="P40" s="5"/>
      <c r="Q40" s="5"/>
    </row>
    <row r="41" spans="1:17" ht="12.75">
      <c r="A41" s="13" t="s">
        <v>167</v>
      </c>
      <c r="B41" s="12" t="s">
        <v>12</v>
      </c>
      <c r="C41" s="5" t="s">
        <v>136</v>
      </c>
      <c r="D41" s="5" t="str">
        <f t="shared" si="7"/>
        <v>Madrid, SPA/MF</v>
      </c>
      <c r="E41" s="6">
        <v>36855</v>
      </c>
      <c r="F41" s="6">
        <v>37257</v>
      </c>
      <c r="G41" s="33">
        <f t="shared" si="8"/>
        <v>3725736855</v>
      </c>
      <c r="H41" s="5">
        <v>10</v>
      </c>
      <c r="I41" s="10" t="s">
        <v>260</v>
      </c>
      <c r="J41" s="7">
        <f t="shared" si="4"/>
        <v>11</v>
      </c>
      <c r="K41" s="7" t="str">
        <f t="shared" si="5"/>
        <v>Jr</v>
      </c>
      <c r="L41" s="10" t="str">
        <f t="shared" si="6"/>
        <v>JUNIOR</v>
      </c>
      <c r="M41" s="5" t="str">
        <f t="shared" si="9"/>
        <v>15th</v>
      </c>
      <c r="N41" s="5">
        <v>15</v>
      </c>
      <c r="O41" s="5">
        <f t="shared" si="10"/>
        <v>606</v>
      </c>
      <c r="P41" s="5"/>
      <c r="Q41" s="5"/>
    </row>
    <row r="42" spans="1:17" ht="12.75">
      <c r="A42" s="13" t="s">
        <v>141</v>
      </c>
      <c r="B42" s="12" t="s">
        <v>11</v>
      </c>
      <c r="C42" s="5" t="s">
        <v>77</v>
      </c>
      <c r="D42" s="5" t="str">
        <f t="shared" si="7"/>
        <v>Frascati, ITA/MS</v>
      </c>
      <c r="E42" s="6">
        <v>36856</v>
      </c>
      <c r="F42" s="6">
        <v>37257</v>
      </c>
      <c r="G42" s="33">
        <f t="shared" si="8"/>
        <v>3725736856</v>
      </c>
      <c r="H42" s="5">
        <v>10</v>
      </c>
      <c r="I42" s="10" t="s">
        <v>260</v>
      </c>
      <c r="J42" s="7">
        <f t="shared" si="4"/>
        <v>11</v>
      </c>
      <c r="K42" s="7" t="str">
        <f t="shared" si="5"/>
        <v>Jr</v>
      </c>
      <c r="L42" s="10" t="str">
        <f t="shared" si="6"/>
        <v>JUNIOR</v>
      </c>
      <c r="M42" s="5" t="str">
        <f t="shared" si="9"/>
        <v>28th</v>
      </c>
      <c r="N42" s="5">
        <v>28</v>
      </c>
      <c r="O42" s="5">
        <f t="shared" si="10"/>
        <v>354</v>
      </c>
      <c r="P42" s="5"/>
      <c r="Q42" s="5"/>
    </row>
    <row r="43" spans="1:17" ht="12.75">
      <c r="A43" s="13" t="s">
        <v>192</v>
      </c>
      <c r="B43" s="12" t="s">
        <v>11</v>
      </c>
      <c r="C43" s="5" t="s">
        <v>77</v>
      </c>
      <c r="D43" s="5" t="str">
        <f t="shared" si="7"/>
        <v>Frascati, ITA/MS</v>
      </c>
      <c r="E43" s="6">
        <v>36856</v>
      </c>
      <c r="F43" s="6">
        <v>37257</v>
      </c>
      <c r="G43" s="33">
        <f t="shared" si="8"/>
        <v>3725736856</v>
      </c>
      <c r="H43" s="5">
        <v>10</v>
      </c>
      <c r="I43" s="10" t="s">
        <v>260</v>
      </c>
      <c r="J43" s="7">
        <f t="shared" si="4"/>
        <v>11</v>
      </c>
      <c r="K43" s="7" t="str">
        <f t="shared" si="5"/>
        <v>Jr</v>
      </c>
      <c r="L43" s="10" t="str">
        <f t="shared" si="6"/>
        <v>JUNIOR</v>
      </c>
      <c r="M43" s="5" t="str">
        <f t="shared" si="9"/>
        <v>29th</v>
      </c>
      <c r="N43" s="5">
        <v>29</v>
      </c>
      <c r="O43" s="5">
        <f t="shared" si="10"/>
        <v>348</v>
      </c>
      <c r="P43" s="5"/>
      <c r="Q43" s="5"/>
    </row>
    <row r="44" spans="1:17" ht="12.75">
      <c r="A44" s="13" t="s">
        <v>193</v>
      </c>
      <c r="B44" s="12" t="s">
        <v>11</v>
      </c>
      <c r="C44" s="5" t="s">
        <v>77</v>
      </c>
      <c r="D44" s="5" t="str">
        <f t="shared" si="7"/>
        <v>Frascati, ITA/MS</v>
      </c>
      <c r="E44" s="6">
        <v>36856</v>
      </c>
      <c r="F44" s="6">
        <v>37257</v>
      </c>
      <c r="G44" s="33">
        <f t="shared" si="8"/>
        <v>3725736856</v>
      </c>
      <c r="H44" s="5">
        <v>10</v>
      </c>
      <c r="I44" s="10" t="s">
        <v>260</v>
      </c>
      <c r="J44" s="7">
        <f t="shared" si="4"/>
        <v>11</v>
      </c>
      <c r="K44" s="7" t="str">
        <f t="shared" si="5"/>
        <v>Jr</v>
      </c>
      <c r="L44" s="10" t="str">
        <f t="shared" si="6"/>
        <v>JUNIOR</v>
      </c>
      <c r="M44" s="5" t="str">
        <f t="shared" si="9"/>
        <v>10th</v>
      </c>
      <c r="N44" s="5">
        <v>10</v>
      </c>
      <c r="O44" s="5">
        <f t="shared" si="10"/>
        <v>636</v>
      </c>
      <c r="P44" s="5"/>
      <c r="Q44" s="5"/>
    </row>
    <row r="45" spans="1:17" ht="12.75">
      <c r="A45" s="13" t="s">
        <v>75</v>
      </c>
      <c r="B45" s="12" t="s">
        <v>11</v>
      </c>
      <c r="C45" s="5" t="s">
        <v>77</v>
      </c>
      <c r="D45" s="5" t="str">
        <f t="shared" si="7"/>
        <v>Frascati, ITA/MS</v>
      </c>
      <c r="E45" s="6">
        <v>36856</v>
      </c>
      <c r="F45" s="6">
        <v>37257</v>
      </c>
      <c r="G45" s="33">
        <f t="shared" si="8"/>
        <v>3725736856</v>
      </c>
      <c r="H45" s="5">
        <v>10</v>
      </c>
      <c r="I45" s="10" t="s">
        <v>260</v>
      </c>
      <c r="J45" s="7">
        <f t="shared" si="4"/>
        <v>11</v>
      </c>
      <c r="K45" s="7" t="str">
        <f t="shared" si="5"/>
        <v>Jr</v>
      </c>
      <c r="L45" s="10" t="str">
        <f t="shared" si="6"/>
        <v>JUNIOR</v>
      </c>
      <c r="M45" s="5" t="str">
        <f t="shared" si="9"/>
        <v>1st</v>
      </c>
      <c r="N45" s="5">
        <v>1</v>
      </c>
      <c r="O45" s="5">
        <f t="shared" si="10"/>
        <v>1200</v>
      </c>
      <c r="P45" s="5"/>
      <c r="Q45" s="5"/>
    </row>
    <row r="46" spans="1:17" ht="12.75">
      <c r="A46" s="13" t="s">
        <v>194</v>
      </c>
      <c r="B46" s="12" t="s">
        <v>11</v>
      </c>
      <c r="C46" s="5" t="s">
        <v>77</v>
      </c>
      <c r="D46" s="5" t="str">
        <f aca="true" t="shared" si="11" ref="D46:D109">C46&amp;"/"&amp;B46</f>
        <v>Frascati, ITA/MS</v>
      </c>
      <c r="E46" s="6">
        <v>36856</v>
      </c>
      <c r="F46" s="6">
        <v>37257</v>
      </c>
      <c r="G46" s="33">
        <f aca="true" t="shared" si="12" ref="G46:G109">F46*100000+E46</f>
        <v>3725736856</v>
      </c>
      <c r="H46" s="5">
        <v>10</v>
      </c>
      <c r="I46" s="10" t="s">
        <v>260</v>
      </c>
      <c r="J46" s="7">
        <f t="shared" si="4"/>
        <v>11</v>
      </c>
      <c r="K46" s="7" t="str">
        <f t="shared" si="5"/>
        <v>Jr</v>
      </c>
      <c r="L46" s="10" t="str">
        <f t="shared" si="6"/>
        <v>JUNIOR</v>
      </c>
      <c r="M46" s="5" t="str">
        <f aca="true" t="shared" si="13" ref="M46:M109">IF(MOD(N46,1)&lt;&gt;0,"T-","")&amp;INT(N46)&amp;IF(AND(INT(N46)&gt;=11,INT(N46)&lt;14),"th",IF(MOD(INT(N46),10)=1,"st",IF(MOD(INT(N46),10)=2,"nd",IF(MOD(INT(N46),10)=3,"rd","th"))))</f>
        <v>30th</v>
      </c>
      <c r="N46" s="5">
        <v>30</v>
      </c>
      <c r="O46" s="5">
        <f aca="true" t="shared" si="14" ref="O46:O109">IF(OR(N46&gt;=33,ISNUMBER(N46)=FALSE),0,VLOOKUP(N46,PointTable,$J46,TRUE))*IF(P46&gt;0,P46,1)</f>
        <v>342</v>
      </c>
      <c r="P46" s="5"/>
      <c r="Q46" s="5"/>
    </row>
    <row r="47" spans="1:17" ht="12.75">
      <c r="A47" s="13" t="s">
        <v>106</v>
      </c>
      <c r="B47" s="12" t="s">
        <v>11</v>
      </c>
      <c r="C47" s="5" t="s">
        <v>77</v>
      </c>
      <c r="D47" s="5" t="str">
        <f t="shared" si="11"/>
        <v>Frascati, ITA/MS</v>
      </c>
      <c r="E47" s="6">
        <v>36856</v>
      </c>
      <c r="F47" s="6">
        <v>37257</v>
      </c>
      <c r="G47" s="33">
        <f t="shared" si="12"/>
        <v>3725736856</v>
      </c>
      <c r="H47" s="5">
        <v>10</v>
      </c>
      <c r="I47" s="10" t="s">
        <v>260</v>
      </c>
      <c r="J47" s="7">
        <f t="shared" si="4"/>
        <v>11</v>
      </c>
      <c r="K47" s="7" t="str">
        <f t="shared" si="5"/>
        <v>Jr</v>
      </c>
      <c r="L47" s="10" t="str">
        <f t="shared" si="6"/>
        <v>JUNIOR</v>
      </c>
      <c r="M47" s="5" t="str">
        <f t="shared" si="13"/>
        <v>8th</v>
      </c>
      <c r="N47" s="5">
        <v>8</v>
      </c>
      <c r="O47" s="5">
        <f t="shared" si="14"/>
        <v>822</v>
      </c>
      <c r="P47" s="5"/>
      <c r="Q47" s="5"/>
    </row>
    <row r="48" spans="1:17" ht="12.75">
      <c r="A48" s="13" t="s">
        <v>71</v>
      </c>
      <c r="B48" s="12" t="s">
        <v>17</v>
      </c>
      <c r="C48" s="5" t="s">
        <v>74</v>
      </c>
      <c r="D48" s="5" t="str">
        <f t="shared" si="11"/>
        <v>Laupheim, GER/ME</v>
      </c>
      <c r="E48" s="6">
        <v>36856</v>
      </c>
      <c r="F48" s="6">
        <v>37257</v>
      </c>
      <c r="G48" s="33">
        <f t="shared" si="12"/>
        <v>3725736856</v>
      </c>
      <c r="H48" s="5">
        <v>10</v>
      </c>
      <c r="I48" s="10" t="s">
        <v>260</v>
      </c>
      <c r="J48" s="7">
        <f t="shared" si="4"/>
        <v>11</v>
      </c>
      <c r="K48" s="7" t="str">
        <f t="shared" si="5"/>
        <v>Jr</v>
      </c>
      <c r="L48" s="10" t="str">
        <f t="shared" si="6"/>
        <v>JUNIOR</v>
      </c>
      <c r="M48" s="5" t="str">
        <f t="shared" si="13"/>
        <v>26th</v>
      </c>
      <c r="N48" s="5">
        <v>26</v>
      </c>
      <c r="O48" s="5">
        <f t="shared" si="14"/>
        <v>366</v>
      </c>
      <c r="P48" s="5"/>
      <c r="Q48" s="5"/>
    </row>
    <row r="49" spans="1:17" ht="12.75">
      <c r="A49" s="13" t="s">
        <v>200</v>
      </c>
      <c r="B49" s="12" t="s">
        <v>16</v>
      </c>
      <c r="C49" s="5" t="s">
        <v>195</v>
      </c>
      <c r="D49" s="5" t="str">
        <f t="shared" si="11"/>
        <v>Osnabr&amp;uuml;ck, GER/WE</v>
      </c>
      <c r="E49" s="6">
        <v>36856</v>
      </c>
      <c r="F49" s="6">
        <v>37257</v>
      </c>
      <c r="G49" s="33">
        <f t="shared" si="12"/>
        <v>3725736856</v>
      </c>
      <c r="H49" s="5">
        <v>10</v>
      </c>
      <c r="I49" s="10" t="s">
        <v>260</v>
      </c>
      <c r="J49" s="7">
        <f t="shared" si="4"/>
        <v>11</v>
      </c>
      <c r="K49" s="7" t="str">
        <f t="shared" si="5"/>
        <v>Jr</v>
      </c>
      <c r="L49" s="10" t="str">
        <f t="shared" si="6"/>
        <v>JUNIOR</v>
      </c>
      <c r="M49" s="5" t="str">
        <f t="shared" si="13"/>
        <v>14th</v>
      </c>
      <c r="N49" s="5">
        <v>14</v>
      </c>
      <c r="O49" s="5">
        <f t="shared" si="14"/>
        <v>612</v>
      </c>
      <c r="P49" s="5"/>
      <c r="Q49" s="5"/>
    </row>
    <row r="50" spans="1:17" ht="12.75">
      <c r="A50" s="13" t="s">
        <v>183</v>
      </c>
      <c r="B50" s="12" t="s">
        <v>16</v>
      </c>
      <c r="C50" s="5" t="s">
        <v>195</v>
      </c>
      <c r="D50" s="5" t="str">
        <f t="shared" si="11"/>
        <v>Osnabr&amp;uuml;ck, GER/WE</v>
      </c>
      <c r="E50" s="6">
        <v>36856</v>
      </c>
      <c r="F50" s="6">
        <v>37257</v>
      </c>
      <c r="G50" s="33">
        <f t="shared" si="12"/>
        <v>3725736856</v>
      </c>
      <c r="H50" s="5">
        <v>10</v>
      </c>
      <c r="I50" s="10" t="s">
        <v>260</v>
      </c>
      <c r="J50" s="7">
        <f t="shared" si="4"/>
        <v>11</v>
      </c>
      <c r="K50" s="7" t="str">
        <f t="shared" si="5"/>
        <v>Jr</v>
      </c>
      <c r="L50" s="10" t="str">
        <f t="shared" si="6"/>
        <v>JUNIOR</v>
      </c>
      <c r="M50" s="5" t="str">
        <f t="shared" si="13"/>
        <v>15th</v>
      </c>
      <c r="N50" s="5">
        <v>15</v>
      </c>
      <c r="O50" s="5">
        <f t="shared" si="14"/>
        <v>606</v>
      </c>
      <c r="P50" s="5"/>
      <c r="Q50" s="5"/>
    </row>
    <row r="51" spans="1:17" ht="12.75">
      <c r="A51" s="13" t="s">
        <v>51</v>
      </c>
      <c r="B51" s="12" t="s">
        <v>14</v>
      </c>
      <c r="C51" s="5" t="s">
        <v>135</v>
      </c>
      <c r="D51" s="5" t="str">
        <f t="shared" si="11"/>
        <v>Jesi, ITA/WF</v>
      </c>
      <c r="E51" s="6">
        <v>36862</v>
      </c>
      <c r="F51" s="6">
        <v>37257</v>
      </c>
      <c r="G51" s="33">
        <f t="shared" si="12"/>
        <v>3725736862</v>
      </c>
      <c r="H51" s="5">
        <v>10</v>
      </c>
      <c r="I51" s="10" t="s">
        <v>260</v>
      </c>
      <c r="J51" s="7">
        <f t="shared" si="4"/>
        <v>11</v>
      </c>
      <c r="K51" s="7" t="str">
        <f t="shared" si="5"/>
        <v>Jr</v>
      </c>
      <c r="L51" s="10" t="str">
        <f t="shared" si="6"/>
        <v>JUNIOR</v>
      </c>
      <c r="M51" s="5" t="str">
        <f t="shared" si="13"/>
        <v>7th</v>
      </c>
      <c r="N51" s="5">
        <v>7</v>
      </c>
      <c r="O51" s="5">
        <f t="shared" si="14"/>
        <v>828</v>
      </c>
      <c r="P51" s="5"/>
      <c r="Q51" s="5"/>
    </row>
    <row r="52" spans="1:17" ht="12.75">
      <c r="A52" s="13" t="s">
        <v>170</v>
      </c>
      <c r="B52" s="12" t="s">
        <v>14</v>
      </c>
      <c r="C52" s="5" t="s">
        <v>135</v>
      </c>
      <c r="D52" s="5" t="str">
        <f t="shared" si="11"/>
        <v>Jesi, ITA/WF</v>
      </c>
      <c r="E52" s="6">
        <v>36862</v>
      </c>
      <c r="F52" s="6">
        <v>37257</v>
      </c>
      <c r="G52" s="33">
        <f t="shared" si="12"/>
        <v>3725736862</v>
      </c>
      <c r="H52" s="5">
        <v>10</v>
      </c>
      <c r="I52" s="10" t="s">
        <v>260</v>
      </c>
      <c r="J52" s="7">
        <f t="shared" si="4"/>
        <v>11</v>
      </c>
      <c r="K52" s="7" t="str">
        <f t="shared" si="5"/>
        <v>Jr</v>
      </c>
      <c r="L52" s="10" t="str">
        <f t="shared" si="6"/>
        <v>JUNIOR</v>
      </c>
      <c r="M52" s="5" t="str">
        <f t="shared" si="13"/>
        <v>6th</v>
      </c>
      <c r="N52" s="5">
        <v>6</v>
      </c>
      <c r="O52" s="5">
        <f t="shared" si="14"/>
        <v>834</v>
      </c>
      <c r="P52" s="5"/>
      <c r="Q52" s="5"/>
    </row>
    <row r="53" spans="1:17" ht="12.75">
      <c r="A53" s="13" t="s">
        <v>199</v>
      </c>
      <c r="B53" s="12" t="s">
        <v>85</v>
      </c>
      <c r="C53" s="5" t="s">
        <v>155</v>
      </c>
      <c r="D53" s="5" t="str">
        <f t="shared" si="11"/>
        <v>Ariccia, ITA/WS</v>
      </c>
      <c r="E53" s="6">
        <v>36863</v>
      </c>
      <c r="F53" s="6">
        <v>37257</v>
      </c>
      <c r="G53" s="33">
        <f t="shared" si="12"/>
        <v>3725736863</v>
      </c>
      <c r="H53" s="5">
        <v>10</v>
      </c>
      <c r="I53" s="10" t="s">
        <v>260</v>
      </c>
      <c r="J53" s="7">
        <f t="shared" si="4"/>
        <v>11</v>
      </c>
      <c r="K53" s="7" t="str">
        <f t="shared" si="5"/>
        <v>Jr</v>
      </c>
      <c r="L53" s="10" t="str">
        <f t="shared" si="6"/>
        <v>JUNIOR</v>
      </c>
      <c r="M53" s="5" t="str">
        <f t="shared" si="13"/>
        <v>23rd</v>
      </c>
      <c r="N53" s="5">
        <v>23</v>
      </c>
      <c r="O53" s="5">
        <f t="shared" si="14"/>
        <v>384</v>
      </c>
      <c r="P53" s="5"/>
      <c r="Q53" s="5"/>
    </row>
    <row r="54" spans="1:17" ht="12.75">
      <c r="A54" s="13" t="s">
        <v>107</v>
      </c>
      <c r="B54" s="12" t="s">
        <v>85</v>
      </c>
      <c r="C54" s="5" t="s">
        <v>155</v>
      </c>
      <c r="D54" s="5" t="str">
        <f t="shared" si="11"/>
        <v>Ariccia, ITA/WS</v>
      </c>
      <c r="E54" s="6">
        <v>36863</v>
      </c>
      <c r="F54" s="6">
        <v>37257</v>
      </c>
      <c r="G54" s="33">
        <f t="shared" si="12"/>
        <v>3725736863</v>
      </c>
      <c r="H54" s="5">
        <v>10</v>
      </c>
      <c r="I54" s="10" t="s">
        <v>260</v>
      </c>
      <c r="J54" s="7">
        <f t="shared" si="4"/>
        <v>11</v>
      </c>
      <c r="K54" s="7" t="str">
        <f t="shared" si="5"/>
        <v>Jr</v>
      </c>
      <c r="L54" s="10" t="str">
        <f t="shared" si="6"/>
        <v>JUNIOR</v>
      </c>
      <c r="M54" s="5" t="str">
        <f t="shared" si="13"/>
        <v>13th</v>
      </c>
      <c r="N54" s="5">
        <v>13</v>
      </c>
      <c r="O54" s="5">
        <f t="shared" si="14"/>
        <v>618</v>
      </c>
      <c r="P54" s="5"/>
      <c r="Q54" s="5"/>
    </row>
    <row r="55" spans="1:17" ht="12.75">
      <c r="A55" s="13" t="s">
        <v>108</v>
      </c>
      <c r="B55" s="12" t="s">
        <v>85</v>
      </c>
      <c r="C55" s="5" t="s">
        <v>155</v>
      </c>
      <c r="D55" s="5" t="str">
        <f t="shared" si="11"/>
        <v>Ariccia, ITA/WS</v>
      </c>
      <c r="E55" s="6">
        <v>36863</v>
      </c>
      <c r="F55" s="6">
        <v>37257</v>
      </c>
      <c r="G55" s="33">
        <f t="shared" si="12"/>
        <v>3725736863</v>
      </c>
      <c r="H55" s="5">
        <v>10</v>
      </c>
      <c r="I55" s="10" t="s">
        <v>260</v>
      </c>
      <c r="J55" s="7">
        <f t="shared" si="4"/>
        <v>11</v>
      </c>
      <c r="K55" s="7" t="str">
        <f t="shared" si="5"/>
        <v>Jr</v>
      </c>
      <c r="L55" s="10" t="str">
        <f t="shared" si="6"/>
        <v>JUNIOR</v>
      </c>
      <c r="M55" s="5" t="str">
        <f t="shared" si="13"/>
        <v>2nd</v>
      </c>
      <c r="N55" s="5">
        <v>2</v>
      </c>
      <c r="O55" s="5">
        <f t="shared" si="14"/>
        <v>1104</v>
      </c>
      <c r="P55" s="5"/>
      <c r="Q55" s="5"/>
    </row>
    <row r="56" spans="1:17" ht="12.75">
      <c r="A56" s="13" t="s">
        <v>198</v>
      </c>
      <c r="B56" s="12" t="s">
        <v>85</v>
      </c>
      <c r="C56" s="5" t="s">
        <v>155</v>
      </c>
      <c r="D56" s="5" t="str">
        <f t="shared" si="11"/>
        <v>Ariccia, ITA/WS</v>
      </c>
      <c r="E56" s="6">
        <v>36863</v>
      </c>
      <c r="F56" s="6">
        <v>37257</v>
      </c>
      <c r="G56" s="33">
        <f t="shared" si="12"/>
        <v>3725736863</v>
      </c>
      <c r="H56" s="5">
        <v>10</v>
      </c>
      <c r="I56" s="10" t="s">
        <v>260</v>
      </c>
      <c r="J56" s="7">
        <f t="shared" si="4"/>
        <v>11</v>
      </c>
      <c r="K56" s="7" t="str">
        <f t="shared" si="5"/>
        <v>Jr</v>
      </c>
      <c r="L56" s="10" t="str">
        <f t="shared" si="6"/>
        <v>JUNIOR</v>
      </c>
      <c r="M56" s="5" t="str">
        <f t="shared" si="13"/>
        <v>17th</v>
      </c>
      <c r="N56" s="5">
        <v>17</v>
      </c>
      <c r="O56" s="5">
        <f t="shared" si="14"/>
        <v>420</v>
      </c>
      <c r="P56" s="5"/>
      <c r="Q56" s="5"/>
    </row>
    <row r="57" spans="1:17" ht="12.75">
      <c r="A57" s="13" t="s">
        <v>103</v>
      </c>
      <c r="B57" s="12" t="s">
        <v>85</v>
      </c>
      <c r="C57" s="5" t="s">
        <v>155</v>
      </c>
      <c r="D57" s="5" t="str">
        <f t="shared" si="11"/>
        <v>Ariccia, ITA/WS</v>
      </c>
      <c r="E57" s="6">
        <v>36863</v>
      </c>
      <c r="F57" s="6">
        <v>37257</v>
      </c>
      <c r="G57" s="33">
        <f t="shared" si="12"/>
        <v>3725736863</v>
      </c>
      <c r="H57" s="5">
        <v>10</v>
      </c>
      <c r="I57" s="10" t="s">
        <v>260</v>
      </c>
      <c r="J57" s="7">
        <f t="shared" si="4"/>
        <v>11</v>
      </c>
      <c r="K57" s="7" t="str">
        <f t="shared" si="5"/>
        <v>Jr</v>
      </c>
      <c r="L57" s="10" t="str">
        <f t="shared" si="6"/>
        <v>JUNIOR</v>
      </c>
      <c r="M57" s="5" t="str">
        <f t="shared" si="13"/>
        <v>8th</v>
      </c>
      <c r="N57" s="5">
        <v>8</v>
      </c>
      <c r="O57" s="5">
        <f t="shared" si="14"/>
        <v>822</v>
      </c>
      <c r="P57" s="5"/>
      <c r="Q57" s="5"/>
    </row>
    <row r="58" spans="1:17" ht="12.75">
      <c r="A58" s="13" t="s">
        <v>183</v>
      </c>
      <c r="B58" s="12" t="s">
        <v>16</v>
      </c>
      <c r="C58" s="5" t="s">
        <v>196</v>
      </c>
      <c r="D58" s="5" t="str">
        <f t="shared" si="11"/>
        <v>Dijon, FRA/WE</v>
      </c>
      <c r="E58" s="6">
        <v>36863</v>
      </c>
      <c r="F58" s="6">
        <v>37257</v>
      </c>
      <c r="G58" s="33">
        <f t="shared" si="12"/>
        <v>3725736863</v>
      </c>
      <c r="H58" s="5">
        <v>10</v>
      </c>
      <c r="I58" s="10" t="s">
        <v>260</v>
      </c>
      <c r="J58" s="7">
        <f t="shared" si="4"/>
        <v>11</v>
      </c>
      <c r="K58" s="7" t="str">
        <f t="shared" si="5"/>
        <v>Jr</v>
      </c>
      <c r="L58" s="10" t="str">
        <f t="shared" si="6"/>
        <v>JUNIOR</v>
      </c>
      <c r="M58" s="5" t="str">
        <f t="shared" si="13"/>
        <v>12th</v>
      </c>
      <c r="N58" s="5">
        <v>12</v>
      </c>
      <c r="O58" s="5">
        <f t="shared" si="14"/>
        <v>624</v>
      </c>
      <c r="P58" s="5"/>
      <c r="Q58" s="5"/>
    </row>
    <row r="59" spans="1:17" ht="12.75">
      <c r="A59" s="13" t="s">
        <v>132</v>
      </c>
      <c r="B59" s="12" t="s">
        <v>11</v>
      </c>
      <c r="C59" s="5" t="s">
        <v>197</v>
      </c>
      <c r="D59" s="5" t="str">
        <f t="shared" si="11"/>
        <v>Dormagen, GER/MS</v>
      </c>
      <c r="E59" s="6">
        <v>36863</v>
      </c>
      <c r="F59" s="6">
        <v>37257</v>
      </c>
      <c r="G59" s="33">
        <f t="shared" si="12"/>
        <v>3725736863</v>
      </c>
      <c r="H59" s="5">
        <v>10</v>
      </c>
      <c r="I59" s="10" t="s">
        <v>260</v>
      </c>
      <c r="J59" s="7">
        <f t="shared" si="4"/>
        <v>11</v>
      </c>
      <c r="K59" s="7" t="str">
        <f t="shared" si="5"/>
        <v>Jr</v>
      </c>
      <c r="L59" s="10" t="str">
        <f t="shared" si="6"/>
        <v>JUNIOR</v>
      </c>
      <c r="M59" s="5" t="str">
        <f t="shared" si="13"/>
        <v>3rd</v>
      </c>
      <c r="N59" s="5">
        <v>3</v>
      </c>
      <c r="O59" s="5">
        <f t="shared" si="14"/>
        <v>1020</v>
      </c>
      <c r="P59" s="5"/>
      <c r="Q59" s="5"/>
    </row>
    <row r="60" spans="1:17" ht="12.75">
      <c r="A60" s="13" t="s">
        <v>139</v>
      </c>
      <c r="B60" s="12" t="s">
        <v>11</v>
      </c>
      <c r="C60" s="5" t="s">
        <v>197</v>
      </c>
      <c r="D60" s="5" t="str">
        <f t="shared" si="11"/>
        <v>Dormagen, GER/MS</v>
      </c>
      <c r="E60" s="6">
        <v>36863</v>
      </c>
      <c r="F60" s="6">
        <v>37257</v>
      </c>
      <c r="G60" s="33">
        <f t="shared" si="12"/>
        <v>3725736863</v>
      </c>
      <c r="H60" s="5">
        <v>10</v>
      </c>
      <c r="I60" s="10" t="s">
        <v>260</v>
      </c>
      <c r="J60" s="7">
        <f t="shared" si="4"/>
        <v>11</v>
      </c>
      <c r="K60" s="7" t="str">
        <f t="shared" si="5"/>
        <v>Jr</v>
      </c>
      <c r="L60" s="10" t="str">
        <f t="shared" si="6"/>
        <v>JUNIOR</v>
      </c>
      <c r="M60" s="5" t="str">
        <f t="shared" si="13"/>
        <v>29th</v>
      </c>
      <c r="N60" s="5">
        <v>29</v>
      </c>
      <c r="O60" s="5">
        <f t="shared" si="14"/>
        <v>348</v>
      </c>
      <c r="P60" s="5"/>
      <c r="Q60" s="5"/>
    </row>
    <row r="61" spans="1:17" ht="12.75">
      <c r="A61" s="13" t="s">
        <v>200</v>
      </c>
      <c r="B61" s="12" t="s">
        <v>16</v>
      </c>
      <c r="C61" s="5" t="s">
        <v>204</v>
      </c>
      <c r="D61" s="5" t="str">
        <f t="shared" si="11"/>
        <v>Palermo, ITA/WE</v>
      </c>
      <c r="E61" s="6">
        <v>36877</v>
      </c>
      <c r="F61" s="6">
        <v>37257</v>
      </c>
      <c r="G61" s="33">
        <f t="shared" si="12"/>
        <v>3725736877</v>
      </c>
      <c r="H61" s="5">
        <v>9</v>
      </c>
      <c r="I61" s="10" t="s">
        <v>260</v>
      </c>
      <c r="J61" s="7">
        <f t="shared" si="4"/>
        <v>11</v>
      </c>
      <c r="K61" s="7" t="str">
        <f t="shared" si="5"/>
        <v>Jr</v>
      </c>
      <c r="L61" s="10" t="str">
        <f t="shared" si="6"/>
        <v>JUNIOR</v>
      </c>
      <c r="M61" s="5" t="str">
        <f t="shared" si="13"/>
        <v>8th</v>
      </c>
      <c r="N61" s="5">
        <v>8</v>
      </c>
      <c r="O61" s="5">
        <f t="shared" si="14"/>
        <v>822</v>
      </c>
      <c r="P61" s="5"/>
      <c r="Q61" s="5"/>
    </row>
    <row r="62" spans="1:17" ht="12.75">
      <c r="A62" s="13" t="s">
        <v>72</v>
      </c>
      <c r="B62" s="12" t="s">
        <v>17</v>
      </c>
      <c r="C62" s="5" t="s">
        <v>202</v>
      </c>
      <c r="D62" s="5" t="str">
        <f t="shared" si="11"/>
        <v>Recklinghausen, GER/ME</v>
      </c>
      <c r="E62" s="6">
        <v>36877</v>
      </c>
      <c r="F62" s="6">
        <v>37257</v>
      </c>
      <c r="G62" s="33">
        <f t="shared" si="12"/>
        <v>3725736877</v>
      </c>
      <c r="H62" s="5">
        <v>9</v>
      </c>
      <c r="I62" s="10" t="s">
        <v>105</v>
      </c>
      <c r="J62" s="7">
        <f t="shared" si="4"/>
        <v>9</v>
      </c>
      <c r="K62" s="7" t="str">
        <f t="shared" si="5"/>
        <v>Sr</v>
      </c>
      <c r="L62" s="10" t="str">
        <f t="shared" si="6"/>
        <v>SENIOR</v>
      </c>
      <c r="M62" s="5" t="str">
        <f t="shared" si="13"/>
        <v>15th</v>
      </c>
      <c r="N62" s="5">
        <v>15</v>
      </c>
      <c r="O62" s="5">
        <f t="shared" si="14"/>
        <v>358.04499999999996</v>
      </c>
      <c r="P62" s="5">
        <v>0.709</v>
      </c>
      <c r="Q62" s="5"/>
    </row>
    <row r="63" spans="1:17" ht="12.75">
      <c r="A63" s="13" t="s">
        <v>169</v>
      </c>
      <c r="B63" s="12" t="s">
        <v>16</v>
      </c>
      <c r="C63" s="5" t="s">
        <v>82</v>
      </c>
      <c r="D63" s="5" t="str">
        <f t="shared" si="11"/>
        <v>Budapest, HUN/WE</v>
      </c>
      <c r="E63" s="6">
        <v>36896</v>
      </c>
      <c r="F63" s="6">
        <v>37257</v>
      </c>
      <c r="G63" s="33">
        <f t="shared" si="12"/>
        <v>3725736896</v>
      </c>
      <c r="H63" s="5">
        <v>10</v>
      </c>
      <c r="I63" s="10" t="s">
        <v>260</v>
      </c>
      <c r="J63" s="7">
        <f t="shared" si="4"/>
        <v>11</v>
      </c>
      <c r="K63" s="7" t="str">
        <f t="shared" si="5"/>
        <v>Jr</v>
      </c>
      <c r="L63" s="10" t="str">
        <f t="shared" si="6"/>
        <v>JUNIOR</v>
      </c>
      <c r="M63" s="5" t="str">
        <f t="shared" si="13"/>
        <v>29th</v>
      </c>
      <c r="N63" s="5">
        <v>29</v>
      </c>
      <c r="O63" s="5">
        <f t="shared" si="14"/>
        <v>348</v>
      </c>
      <c r="P63" s="5"/>
      <c r="Q63" s="5"/>
    </row>
    <row r="64" spans="1:17" ht="12.75">
      <c r="A64" s="13" t="s">
        <v>107</v>
      </c>
      <c r="B64" s="12" t="s">
        <v>85</v>
      </c>
      <c r="C64" s="5" t="s">
        <v>82</v>
      </c>
      <c r="D64" s="5" t="str">
        <f t="shared" si="11"/>
        <v>Budapest, HUN/WS</v>
      </c>
      <c r="E64" s="6">
        <v>36896</v>
      </c>
      <c r="F64" s="6">
        <v>37257</v>
      </c>
      <c r="G64" s="33">
        <f t="shared" si="12"/>
        <v>3725736896</v>
      </c>
      <c r="H64" s="5">
        <v>10</v>
      </c>
      <c r="I64" s="10" t="s">
        <v>260</v>
      </c>
      <c r="J64" s="7">
        <f t="shared" si="4"/>
        <v>11</v>
      </c>
      <c r="K64" s="7" t="str">
        <f t="shared" si="5"/>
        <v>Jr</v>
      </c>
      <c r="L64" s="10" t="str">
        <f t="shared" si="6"/>
        <v>JUNIOR</v>
      </c>
      <c r="M64" s="5" t="str">
        <f t="shared" si="13"/>
        <v>17th</v>
      </c>
      <c r="N64" s="5">
        <v>17</v>
      </c>
      <c r="O64" s="5">
        <f t="shared" si="14"/>
        <v>420</v>
      </c>
      <c r="P64" s="5"/>
      <c r="Q64" s="5"/>
    </row>
    <row r="65" spans="1:17" ht="12.75">
      <c r="A65" s="13" t="s">
        <v>205</v>
      </c>
      <c r="B65" s="12" t="s">
        <v>85</v>
      </c>
      <c r="C65" s="5" t="s">
        <v>82</v>
      </c>
      <c r="D65" s="5" t="str">
        <f t="shared" si="11"/>
        <v>Budapest, HUN/WS</v>
      </c>
      <c r="E65" s="6">
        <v>36896</v>
      </c>
      <c r="F65" s="6">
        <v>37257</v>
      </c>
      <c r="G65" s="33">
        <f t="shared" si="12"/>
        <v>3725736896</v>
      </c>
      <c r="H65" s="5">
        <v>10</v>
      </c>
      <c r="I65" s="10" t="s">
        <v>260</v>
      </c>
      <c r="J65" s="7">
        <f t="shared" si="4"/>
        <v>11</v>
      </c>
      <c r="K65" s="7" t="str">
        <f t="shared" si="5"/>
        <v>Jr</v>
      </c>
      <c r="L65" s="10" t="str">
        <f t="shared" si="6"/>
        <v>JUNIOR</v>
      </c>
      <c r="M65" s="5" t="str">
        <f t="shared" si="13"/>
        <v>26th</v>
      </c>
      <c r="N65" s="5">
        <v>26</v>
      </c>
      <c r="O65" s="5">
        <f t="shared" si="14"/>
        <v>366</v>
      </c>
      <c r="P65" s="5"/>
      <c r="Q65" s="5"/>
    </row>
    <row r="66" spans="1:17" ht="12.75">
      <c r="A66" s="13" t="s">
        <v>108</v>
      </c>
      <c r="B66" s="12" t="s">
        <v>85</v>
      </c>
      <c r="C66" s="5" t="s">
        <v>82</v>
      </c>
      <c r="D66" s="5" t="str">
        <f t="shared" si="11"/>
        <v>Budapest, HUN/WS</v>
      </c>
      <c r="E66" s="6">
        <v>36896</v>
      </c>
      <c r="F66" s="6">
        <v>37257</v>
      </c>
      <c r="G66" s="33">
        <f t="shared" si="12"/>
        <v>3725736896</v>
      </c>
      <c r="H66" s="5">
        <v>10</v>
      </c>
      <c r="I66" s="10" t="s">
        <v>260</v>
      </c>
      <c r="J66" s="7">
        <f t="shared" si="4"/>
        <v>11</v>
      </c>
      <c r="K66" s="7" t="str">
        <f t="shared" si="5"/>
        <v>Jr</v>
      </c>
      <c r="L66" s="10" t="str">
        <f t="shared" si="6"/>
        <v>JUNIOR</v>
      </c>
      <c r="M66" s="5" t="str">
        <f t="shared" si="13"/>
        <v>9th</v>
      </c>
      <c r="N66" s="5">
        <v>9</v>
      </c>
      <c r="O66" s="5">
        <f t="shared" si="14"/>
        <v>642</v>
      </c>
      <c r="P66" s="5"/>
      <c r="Q66" s="5"/>
    </row>
    <row r="67" spans="1:17" ht="12.75">
      <c r="A67" s="13" t="s">
        <v>103</v>
      </c>
      <c r="B67" s="12" t="s">
        <v>85</v>
      </c>
      <c r="C67" s="5" t="s">
        <v>82</v>
      </c>
      <c r="D67" s="5" t="str">
        <f t="shared" si="11"/>
        <v>Budapest, HUN/WS</v>
      </c>
      <c r="E67" s="6">
        <v>36896</v>
      </c>
      <c r="F67" s="6">
        <v>37257</v>
      </c>
      <c r="G67" s="33">
        <f t="shared" si="12"/>
        <v>3725736896</v>
      </c>
      <c r="H67" s="5">
        <v>10</v>
      </c>
      <c r="I67" s="10" t="s">
        <v>260</v>
      </c>
      <c r="J67" s="7">
        <f aca="true" t="shared" si="15" ref="J67:J130">HLOOKUP($I67,PointTableHeader,2)</f>
        <v>11</v>
      </c>
      <c r="K67" s="7" t="str">
        <f aca="true" t="shared" si="16" ref="K67:K130">IF(L67="JUNIOR","Jr",IF(OR(L67="CADET",L67="CDT-WLDS"),"Cadet","Sr"))</f>
        <v>Jr</v>
      </c>
      <c r="L67" s="10" t="str">
        <f aca="true" t="shared" si="17" ref="L67:L130">IF(OR(I67="G",I67="N"),"SENIOR",IF(OR(I67="H1",I67="M"),"JUNIOR",IF(I67="L","CDT-WLDS",IF(OR(I67="E1",I67="K"),"CADET",I67))))</f>
        <v>JUNIOR</v>
      </c>
      <c r="M67" s="5" t="str">
        <f t="shared" si="13"/>
        <v>23rd</v>
      </c>
      <c r="N67" s="5">
        <v>23</v>
      </c>
      <c r="O67" s="5">
        <f t="shared" si="14"/>
        <v>384</v>
      </c>
      <c r="P67" s="5"/>
      <c r="Q67" s="5"/>
    </row>
    <row r="68" spans="1:17" ht="12.75">
      <c r="A68" s="13" t="s">
        <v>71</v>
      </c>
      <c r="B68" s="12" t="s">
        <v>17</v>
      </c>
      <c r="C68" s="5" t="s">
        <v>82</v>
      </c>
      <c r="D68" s="5" t="str">
        <f t="shared" si="11"/>
        <v>Budapest, HUN/ME</v>
      </c>
      <c r="E68" s="6">
        <v>36897</v>
      </c>
      <c r="F68" s="6">
        <v>37257</v>
      </c>
      <c r="G68" s="33">
        <f t="shared" si="12"/>
        <v>3725736897</v>
      </c>
      <c r="H68" s="5">
        <v>10</v>
      </c>
      <c r="I68" s="10" t="s">
        <v>260</v>
      </c>
      <c r="J68" s="7">
        <f t="shared" si="15"/>
        <v>11</v>
      </c>
      <c r="K68" s="7" t="str">
        <f t="shared" si="16"/>
        <v>Jr</v>
      </c>
      <c r="L68" s="10" t="str">
        <f t="shared" si="17"/>
        <v>JUNIOR</v>
      </c>
      <c r="M68" s="5" t="str">
        <f t="shared" si="13"/>
        <v>16th</v>
      </c>
      <c r="N68" s="5">
        <v>16</v>
      </c>
      <c r="O68" s="5">
        <f t="shared" si="14"/>
        <v>600</v>
      </c>
      <c r="P68" s="5"/>
      <c r="Q68" s="5"/>
    </row>
    <row r="69" spans="1:17" ht="12.75">
      <c r="A69" s="13" t="s">
        <v>132</v>
      </c>
      <c r="B69" s="12" t="s">
        <v>11</v>
      </c>
      <c r="C69" s="5" t="s">
        <v>82</v>
      </c>
      <c r="D69" s="5" t="str">
        <f t="shared" si="11"/>
        <v>Budapest, HUN/MS</v>
      </c>
      <c r="E69" s="6">
        <v>36897</v>
      </c>
      <c r="F69" s="6">
        <v>37257</v>
      </c>
      <c r="G69" s="33">
        <f t="shared" si="12"/>
        <v>3725736897</v>
      </c>
      <c r="H69" s="5">
        <v>10</v>
      </c>
      <c r="I69" s="10" t="s">
        <v>260</v>
      </c>
      <c r="J69" s="7">
        <f t="shared" si="15"/>
        <v>11</v>
      </c>
      <c r="K69" s="7" t="str">
        <f t="shared" si="16"/>
        <v>Jr</v>
      </c>
      <c r="L69" s="10" t="str">
        <f t="shared" si="17"/>
        <v>JUNIOR</v>
      </c>
      <c r="M69" s="5" t="str">
        <f t="shared" si="13"/>
        <v>25th</v>
      </c>
      <c r="N69" s="5">
        <v>25</v>
      </c>
      <c r="O69" s="5">
        <f t="shared" si="14"/>
        <v>372</v>
      </c>
      <c r="P69" s="5"/>
      <c r="Q69" s="5"/>
    </row>
    <row r="70" spans="1:17" ht="12.75">
      <c r="A70" s="13" t="s">
        <v>75</v>
      </c>
      <c r="B70" s="12" t="s">
        <v>11</v>
      </c>
      <c r="C70" s="5" t="s">
        <v>82</v>
      </c>
      <c r="D70" s="5" t="str">
        <f t="shared" si="11"/>
        <v>Budapest, HUN/MS</v>
      </c>
      <c r="E70" s="6">
        <v>36897</v>
      </c>
      <c r="F70" s="6">
        <v>37257</v>
      </c>
      <c r="G70" s="33">
        <f t="shared" si="12"/>
        <v>3725736897</v>
      </c>
      <c r="H70" s="5">
        <v>10</v>
      </c>
      <c r="I70" s="10" t="s">
        <v>260</v>
      </c>
      <c r="J70" s="7">
        <f t="shared" si="15"/>
        <v>11</v>
      </c>
      <c r="K70" s="7" t="str">
        <f t="shared" si="16"/>
        <v>Jr</v>
      </c>
      <c r="L70" s="10" t="str">
        <f t="shared" si="17"/>
        <v>JUNIOR</v>
      </c>
      <c r="M70" s="5" t="str">
        <f t="shared" si="13"/>
        <v>2nd</v>
      </c>
      <c r="N70" s="5">
        <v>2</v>
      </c>
      <c r="O70" s="5">
        <f t="shared" si="14"/>
        <v>1104</v>
      </c>
      <c r="P70" s="5"/>
      <c r="Q70" s="5"/>
    </row>
    <row r="71" spans="1:17" ht="12.75">
      <c r="A71" s="13" t="s">
        <v>76</v>
      </c>
      <c r="B71" s="12" t="s">
        <v>11</v>
      </c>
      <c r="C71" s="5" t="s">
        <v>82</v>
      </c>
      <c r="D71" s="5" t="str">
        <f t="shared" si="11"/>
        <v>Budapest, HUN/MS</v>
      </c>
      <c r="E71" s="6">
        <v>36897</v>
      </c>
      <c r="F71" s="6">
        <v>37257</v>
      </c>
      <c r="G71" s="33">
        <f t="shared" si="12"/>
        <v>3725736897</v>
      </c>
      <c r="H71" s="5">
        <v>10</v>
      </c>
      <c r="I71" s="10" t="s">
        <v>260</v>
      </c>
      <c r="J71" s="7">
        <f t="shared" si="15"/>
        <v>11</v>
      </c>
      <c r="K71" s="7" t="str">
        <f t="shared" si="16"/>
        <v>Jr</v>
      </c>
      <c r="L71" s="10" t="str">
        <f t="shared" si="17"/>
        <v>JUNIOR</v>
      </c>
      <c r="M71" s="5" t="str">
        <f t="shared" si="13"/>
        <v>3rd</v>
      </c>
      <c r="N71" s="5">
        <v>3</v>
      </c>
      <c r="O71" s="5">
        <f t="shared" si="14"/>
        <v>1020</v>
      </c>
      <c r="P71" s="5"/>
      <c r="Q71" s="5"/>
    </row>
    <row r="72" spans="1:17" ht="12.75">
      <c r="A72" s="13" t="s">
        <v>141</v>
      </c>
      <c r="B72" s="12" t="s">
        <v>11</v>
      </c>
      <c r="C72" s="5" t="s">
        <v>120</v>
      </c>
      <c r="D72" s="5" t="str">
        <f t="shared" si="11"/>
        <v>Havana, CUB/MS</v>
      </c>
      <c r="E72" s="6">
        <v>36917</v>
      </c>
      <c r="F72" s="6">
        <v>37257</v>
      </c>
      <c r="G72" s="33">
        <f t="shared" si="12"/>
        <v>3725736917</v>
      </c>
      <c r="H72" s="5">
        <v>11</v>
      </c>
      <c r="I72" s="10" t="s">
        <v>260</v>
      </c>
      <c r="J72" s="7">
        <f t="shared" si="15"/>
        <v>11</v>
      </c>
      <c r="K72" s="7" t="str">
        <f t="shared" si="16"/>
        <v>Jr</v>
      </c>
      <c r="L72" s="10" t="str">
        <f t="shared" si="17"/>
        <v>JUNIOR</v>
      </c>
      <c r="M72" s="5" t="str">
        <f t="shared" si="13"/>
        <v>3rd</v>
      </c>
      <c r="N72" s="5">
        <v>3</v>
      </c>
      <c r="O72" s="5">
        <f t="shared" si="14"/>
        <v>1020</v>
      </c>
      <c r="P72" s="5"/>
      <c r="Q72" s="5"/>
    </row>
    <row r="73" spans="1:17" ht="12.75">
      <c r="A73" s="13" t="s">
        <v>192</v>
      </c>
      <c r="B73" s="12" t="s">
        <v>11</v>
      </c>
      <c r="C73" s="5" t="s">
        <v>120</v>
      </c>
      <c r="D73" s="5" t="str">
        <f t="shared" si="11"/>
        <v>Havana, CUB/MS</v>
      </c>
      <c r="E73" s="6">
        <v>36917</v>
      </c>
      <c r="F73" s="6">
        <v>37257</v>
      </c>
      <c r="G73" s="33">
        <f t="shared" si="12"/>
        <v>3725736917</v>
      </c>
      <c r="H73" s="5">
        <v>11</v>
      </c>
      <c r="I73" s="10" t="s">
        <v>260</v>
      </c>
      <c r="J73" s="7">
        <f t="shared" si="15"/>
        <v>11</v>
      </c>
      <c r="K73" s="7" t="str">
        <f t="shared" si="16"/>
        <v>Jr</v>
      </c>
      <c r="L73" s="10" t="str">
        <f t="shared" si="17"/>
        <v>JUNIOR</v>
      </c>
      <c r="M73" s="5" t="str">
        <f t="shared" si="13"/>
        <v>11th</v>
      </c>
      <c r="N73" s="5">
        <v>11</v>
      </c>
      <c r="O73" s="5">
        <f t="shared" si="14"/>
        <v>630</v>
      </c>
      <c r="P73" s="5"/>
      <c r="Q73" s="5"/>
    </row>
    <row r="74" spans="1:17" ht="12.75">
      <c r="A74" s="13" t="s">
        <v>208</v>
      </c>
      <c r="B74" s="12" t="s">
        <v>11</v>
      </c>
      <c r="C74" s="5" t="s">
        <v>120</v>
      </c>
      <c r="D74" s="5" t="str">
        <f t="shared" si="11"/>
        <v>Havana, CUB/MS</v>
      </c>
      <c r="E74" s="6">
        <v>36917</v>
      </c>
      <c r="F74" s="6">
        <v>37257</v>
      </c>
      <c r="G74" s="33">
        <f t="shared" si="12"/>
        <v>3725736917</v>
      </c>
      <c r="H74" s="5">
        <v>11</v>
      </c>
      <c r="I74" s="10" t="s">
        <v>260</v>
      </c>
      <c r="J74" s="7">
        <f t="shared" si="15"/>
        <v>11</v>
      </c>
      <c r="K74" s="7" t="str">
        <f t="shared" si="16"/>
        <v>Jr</v>
      </c>
      <c r="L74" s="10" t="str">
        <f t="shared" si="17"/>
        <v>JUNIOR</v>
      </c>
      <c r="M74" s="5" t="str">
        <f t="shared" si="13"/>
        <v>13th</v>
      </c>
      <c r="N74" s="5">
        <v>13</v>
      </c>
      <c r="O74" s="5">
        <f t="shared" si="14"/>
        <v>618</v>
      </c>
      <c r="P74" s="5"/>
      <c r="Q74" s="5"/>
    </row>
    <row r="75" spans="1:17" ht="12.75">
      <c r="A75" s="13" t="s">
        <v>140</v>
      </c>
      <c r="B75" s="12" t="s">
        <v>11</v>
      </c>
      <c r="C75" s="5" t="s">
        <v>120</v>
      </c>
      <c r="D75" s="5" t="str">
        <f t="shared" si="11"/>
        <v>Havana, CUB/MS</v>
      </c>
      <c r="E75" s="6">
        <v>36917</v>
      </c>
      <c r="F75" s="6">
        <v>37257</v>
      </c>
      <c r="G75" s="33">
        <f t="shared" si="12"/>
        <v>3725736917</v>
      </c>
      <c r="H75" s="5">
        <v>11</v>
      </c>
      <c r="I75" s="10" t="s">
        <v>260</v>
      </c>
      <c r="J75" s="7">
        <f t="shared" si="15"/>
        <v>11</v>
      </c>
      <c r="K75" s="7" t="str">
        <f t="shared" si="16"/>
        <v>Jr</v>
      </c>
      <c r="L75" s="10" t="str">
        <f t="shared" si="17"/>
        <v>JUNIOR</v>
      </c>
      <c r="M75" s="5" t="str">
        <f t="shared" si="13"/>
        <v>1st</v>
      </c>
      <c r="N75" s="5">
        <v>1</v>
      </c>
      <c r="O75" s="5">
        <f t="shared" si="14"/>
        <v>1200</v>
      </c>
      <c r="P75" s="5"/>
      <c r="Q75" s="5"/>
    </row>
    <row r="76" spans="1:17" ht="12.75">
      <c r="A76" s="13" t="s">
        <v>193</v>
      </c>
      <c r="B76" s="12" t="s">
        <v>11</v>
      </c>
      <c r="C76" s="5" t="s">
        <v>120</v>
      </c>
      <c r="D76" s="5" t="str">
        <f t="shared" si="11"/>
        <v>Havana, CUB/MS</v>
      </c>
      <c r="E76" s="6">
        <v>36917</v>
      </c>
      <c r="F76" s="6">
        <v>37257</v>
      </c>
      <c r="G76" s="33">
        <f t="shared" si="12"/>
        <v>3725736917</v>
      </c>
      <c r="H76" s="5">
        <v>11</v>
      </c>
      <c r="I76" s="10" t="s">
        <v>260</v>
      </c>
      <c r="J76" s="7">
        <f t="shared" si="15"/>
        <v>11</v>
      </c>
      <c r="K76" s="7" t="str">
        <f t="shared" si="16"/>
        <v>Jr</v>
      </c>
      <c r="L76" s="10" t="str">
        <f t="shared" si="17"/>
        <v>JUNIOR</v>
      </c>
      <c r="M76" s="5" t="str">
        <f t="shared" si="13"/>
        <v>8th</v>
      </c>
      <c r="N76" s="5">
        <v>8</v>
      </c>
      <c r="O76" s="5">
        <f t="shared" si="14"/>
        <v>822</v>
      </c>
      <c r="P76" s="5"/>
      <c r="Q76" s="5"/>
    </row>
    <row r="77" spans="1:17" ht="12.75">
      <c r="A77" s="13" t="s">
        <v>143</v>
      </c>
      <c r="B77" s="12" t="s">
        <v>11</v>
      </c>
      <c r="C77" s="5" t="s">
        <v>120</v>
      </c>
      <c r="D77" s="5" t="str">
        <f t="shared" si="11"/>
        <v>Havana, CUB/MS</v>
      </c>
      <c r="E77" s="6">
        <v>36917</v>
      </c>
      <c r="F77" s="6">
        <v>37257</v>
      </c>
      <c r="G77" s="33">
        <f t="shared" si="12"/>
        <v>3725736917</v>
      </c>
      <c r="H77" s="5">
        <v>11</v>
      </c>
      <c r="I77" s="10" t="s">
        <v>260</v>
      </c>
      <c r="J77" s="7">
        <f t="shared" si="15"/>
        <v>11</v>
      </c>
      <c r="K77" s="7" t="str">
        <f t="shared" si="16"/>
        <v>Jr</v>
      </c>
      <c r="L77" s="10" t="str">
        <f t="shared" si="17"/>
        <v>JUNIOR</v>
      </c>
      <c r="M77" s="5" t="str">
        <f t="shared" si="13"/>
        <v>10th</v>
      </c>
      <c r="N77" s="5">
        <v>10</v>
      </c>
      <c r="O77" s="5">
        <f t="shared" si="14"/>
        <v>636</v>
      </c>
      <c r="P77" s="5"/>
      <c r="Q77" s="5"/>
    </row>
    <row r="78" spans="1:17" ht="12.75">
      <c r="A78" s="13" t="s">
        <v>76</v>
      </c>
      <c r="B78" s="12" t="s">
        <v>11</v>
      </c>
      <c r="C78" s="5" t="s">
        <v>120</v>
      </c>
      <c r="D78" s="5" t="str">
        <f t="shared" si="11"/>
        <v>Havana, CUB/MS</v>
      </c>
      <c r="E78" s="6">
        <v>36917</v>
      </c>
      <c r="F78" s="6">
        <v>37257</v>
      </c>
      <c r="G78" s="33">
        <f t="shared" si="12"/>
        <v>3725736917</v>
      </c>
      <c r="H78" s="5">
        <v>11</v>
      </c>
      <c r="I78" s="10" t="s">
        <v>260</v>
      </c>
      <c r="J78" s="7">
        <f t="shared" si="15"/>
        <v>11</v>
      </c>
      <c r="K78" s="7" t="str">
        <f t="shared" si="16"/>
        <v>Jr</v>
      </c>
      <c r="L78" s="10" t="str">
        <f t="shared" si="17"/>
        <v>JUNIOR</v>
      </c>
      <c r="M78" s="5" t="str">
        <f t="shared" si="13"/>
        <v>5th</v>
      </c>
      <c r="N78" s="5">
        <v>5</v>
      </c>
      <c r="O78" s="5">
        <f t="shared" si="14"/>
        <v>840</v>
      </c>
      <c r="P78" s="5"/>
      <c r="Q78" s="5"/>
    </row>
    <row r="79" spans="1:17" ht="12.75">
      <c r="A79" s="13" t="s">
        <v>139</v>
      </c>
      <c r="B79" s="12" t="s">
        <v>11</v>
      </c>
      <c r="C79" s="5" t="s">
        <v>120</v>
      </c>
      <c r="D79" s="5" t="str">
        <f t="shared" si="11"/>
        <v>Havana, CUB/MS</v>
      </c>
      <c r="E79" s="6">
        <v>36917</v>
      </c>
      <c r="F79" s="6">
        <v>37257</v>
      </c>
      <c r="G79" s="33">
        <f t="shared" si="12"/>
        <v>3725736917</v>
      </c>
      <c r="H79" s="5">
        <v>11</v>
      </c>
      <c r="I79" s="10" t="s">
        <v>260</v>
      </c>
      <c r="J79" s="7">
        <f t="shared" si="15"/>
        <v>11</v>
      </c>
      <c r="K79" s="7" t="str">
        <f t="shared" si="16"/>
        <v>Jr</v>
      </c>
      <c r="L79" s="10" t="str">
        <f t="shared" si="17"/>
        <v>JUNIOR</v>
      </c>
      <c r="M79" s="5" t="str">
        <f t="shared" si="13"/>
        <v>2nd</v>
      </c>
      <c r="N79" s="5">
        <v>2</v>
      </c>
      <c r="O79" s="5">
        <f t="shared" si="14"/>
        <v>1104</v>
      </c>
      <c r="P79" s="5"/>
      <c r="Q79" s="5"/>
    </row>
    <row r="80" spans="1:17" ht="12.75">
      <c r="A80" s="13" t="s">
        <v>158</v>
      </c>
      <c r="B80" s="12" t="s">
        <v>17</v>
      </c>
      <c r="C80" s="5" t="s">
        <v>120</v>
      </c>
      <c r="D80" s="5" t="str">
        <f t="shared" si="11"/>
        <v>Havana, CUB/ME</v>
      </c>
      <c r="E80" s="6">
        <v>36918</v>
      </c>
      <c r="F80" s="6">
        <v>37257</v>
      </c>
      <c r="G80" s="33">
        <f t="shared" si="12"/>
        <v>3725736918</v>
      </c>
      <c r="H80" s="5">
        <v>10</v>
      </c>
      <c r="I80" s="10" t="s">
        <v>260</v>
      </c>
      <c r="J80" s="7">
        <f t="shared" si="15"/>
        <v>11</v>
      </c>
      <c r="K80" s="7" t="str">
        <f t="shared" si="16"/>
        <v>Jr</v>
      </c>
      <c r="L80" s="10" t="str">
        <f t="shared" si="17"/>
        <v>JUNIOR</v>
      </c>
      <c r="M80" s="5" t="str">
        <f t="shared" si="13"/>
        <v>2nd</v>
      </c>
      <c r="N80" s="5">
        <v>2</v>
      </c>
      <c r="O80" s="5">
        <f t="shared" si="14"/>
        <v>1104</v>
      </c>
      <c r="P80" s="5"/>
      <c r="Q80" s="5"/>
    </row>
    <row r="81" spans="1:17" ht="12.75">
      <c r="A81" s="13" t="s">
        <v>188</v>
      </c>
      <c r="B81" s="12" t="s">
        <v>17</v>
      </c>
      <c r="C81" s="5" t="s">
        <v>120</v>
      </c>
      <c r="D81" s="5" t="str">
        <f t="shared" si="11"/>
        <v>Havana, CUB/ME</v>
      </c>
      <c r="E81" s="6">
        <v>36918</v>
      </c>
      <c r="F81" s="6">
        <v>37257</v>
      </c>
      <c r="G81" s="33">
        <f t="shared" si="12"/>
        <v>3725736918</v>
      </c>
      <c r="H81" s="5">
        <v>10</v>
      </c>
      <c r="I81" s="10" t="s">
        <v>260</v>
      </c>
      <c r="J81" s="7">
        <f t="shared" si="15"/>
        <v>11</v>
      </c>
      <c r="K81" s="7" t="str">
        <f t="shared" si="16"/>
        <v>Jr</v>
      </c>
      <c r="L81" s="10" t="str">
        <f t="shared" si="17"/>
        <v>JUNIOR</v>
      </c>
      <c r="M81" s="5" t="str">
        <f t="shared" si="13"/>
        <v>8th</v>
      </c>
      <c r="N81" s="5">
        <v>8</v>
      </c>
      <c r="O81" s="5">
        <f t="shared" si="14"/>
        <v>822</v>
      </c>
      <c r="P81" s="5"/>
      <c r="Q81" s="5"/>
    </row>
    <row r="82" spans="1:17" ht="12.75">
      <c r="A82" s="13" t="s">
        <v>71</v>
      </c>
      <c r="B82" s="12" t="s">
        <v>17</v>
      </c>
      <c r="C82" s="5" t="s">
        <v>120</v>
      </c>
      <c r="D82" s="5" t="str">
        <f t="shared" si="11"/>
        <v>Havana, CUB/ME</v>
      </c>
      <c r="E82" s="6">
        <v>36918</v>
      </c>
      <c r="F82" s="6">
        <v>37257</v>
      </c>
      <c r="G82" s="33">
        <f t="shared" si="12"/>
        <v>3725736918</v>
      </c>
      <c r="H82" s="5">
        <v>10</v>
      </c>
      <c r="I82" s="10" t="s">
        <v>260</v>
      </c>
      <c r="J82" s="7">
        <f t="shared" si="15"/>
        <v>11</v>
      </c>
      <c r="K82" s="7" t="str">
        <f t="shared" si="16"/>
        <v>Jr</v>
      </c>
      <c r="L82" s="10" t="str">
        <f t="shared" si="17"/>
        <v>JUNIOR</v>
      </c>
      <c r="M82" s="5" t="str">
        <f t="shared" si="13"/>
        <v>3rd</v>
      </c>
      <c r="N82" s="5">
        <v>3</v>
      </c>
      <c r="O82" s="5">
        <f t="shared" si="14"/>
        <v>1020</v>
      </c>
      <c r="P82" s="5"/>
      <c r="Q82" s="5"/>
    </row>
    <row r="83" spans="1:17" ht="12.75">
      <c r="A83" s="13" t="s">
        <v>209</v>
      </c>
      <c r="B83" s="12" t="s">
        <v>17</v>
      </c>
      <c r="C83" s="5" t="s">
        <v>120</v>
      </c>
      <c r="D83" s="5" t="str">
        <f t="shared" si="11"/>
        <v>Havana, CUB/ME</v>
      </c>
      <c r="E83" s="6">
        <v>36918</v>
      </c>
      <c r="F83" s="6">
        <v>37257</v>
      </c>
      <c r="G83" s="33">
        <f t="shared" si="12"/>
        <v>3725736918</v>
      </c>
      <c r="H83" s="5">
        <v>10</v>
      </c>
      <c r="I83" s="10" t="s">
        <v>260</v>
      </c>
      <c r="J83" s="7">
        <f t="shared" si="15"/>
        <v>11</v>
      </c>
      <c r="K83" s="7" t="str">
        <f t="shared" si="16"/>
        <v>Jr</v>
      </c>
      <c r="L83" s="10" t="str">
        <f t="shared" si="17"/>
        <v>JUNIOR</v>
      </c>
      <c r="M83" s="5" t="str">
        <f t="shared" si="13"/>
        <v>13th</v>
      </c>
      <c r="N83" s="5">
        <v>13</v>
      </c>
      <c r="O83" s="5">
        <f t="shared" si="14"/>
        <v>618</v>
      </c>
      <c r="P83" s="5"/>
      <c r="Q83" s="5"/>
    </row>
    <row r="84" spans="1:17" ht="12.75">
      <c r="A84" s="13" t="s">
        <v>93</v>
      </c>
      <c r="B84" s="12" t="s">
        <v>17</v>
      </c>
      <c r="C84" s="5" t="s">
        <v>120</v>
      </c>
      <c r="D84" s="5" t="str">
        <f t="shared" si="11"/>
        <v>Havana, CUB/ME</v>
      </c>
      <c r="E84" s="6">
        <v>36918</v>
      </c>
      <c r="F84" s="6">
        <v>37257</v>
      </c>
      <c r="G84" s="33">
        <f t="shared" si="12"/>
        <v>3725736918</v>
      </c>
      <c r="H84" s="5">
        <v>10</v>
      </c>
      <c r="I84" s="10" t="s">
        <v>260</v>
      </c>
      <c r="J84" s="7">
        <f t="shared" si="15"/>
        <v>11</v>
      </c>
      <c r="K84" s="7" t="str">
        <f t="shared" si="16"/>
        <v>Jr</v>
      </c>
      <c r="L84" s="10" t="str">
        <f t="shared" si="17"/>
        <v>JUNIOR</v>
      </c>
      <c r="M84" s="5" t="str">
        <f t="shared" si="13"/>
        <v>5th</v>
      </c>
      <c r="N84" s="5">
        <v>5</v>
      </c>
      <c r="O84" s="5">
        <f t="shared" si="14"/>
        <v>840</v>
      </c>
      <c r="P84" s="5"/>
      <c r="Q84" s="5"/>
    </row>
    <row r="85" spans="1:17" ht="12.75">
      <c r="A85" s="13" t="s">
        <v>205</v>
      </c>
      <c r="B85" s="12" t="s">
        <v>85</v>
      </c>
      <c r="C85" s="5" t="s">
        <v>206</v>
      </c>
      <c r="D85" s="5" t="str">
        <f t="shared" si="11"/>
        <v>M&amp;uuml;lheim, GER/WS</v>
      </c>
      <c r="E85" s="6">
        <v>36918</v>
      </c>
      <c r="F85" s="6">
        <v>37257</v>
      </c>
      <c r="G85" s="33">
        <f t="shared" si="12"/>
        <v>3725736918</v>
      </c>
      <c r="H85" s="5">
        <v>10</v>
      </c>
      <c r="I85" s="10" t="s">
        <v>261</v>
      </c>
      <c r="J85" s="7">
        <f t="shared" si="15"/>
        <v>7</v>
      </c>
      <c r="K85" s="7" t="str">
        <f t="shared" si="16"/>
        <v>Cadet</v>
      </c>
      <c r="L85" s="10" t="str">
        <f t="shared" si="17"/>
        <v>CADET</v>
      </c>
      <c r="M85" s="5" t="str">
        <f t="shared" si="13"/>
        <v>7th</v>
      </c>
      <c r="N85" s="5">
        <v>7</v>
      </c>
      <c r="O85" s="5">
        <f t="shared" si="14"/>
        <v>345</v>
      </c>
      <c r="P85" s="5"/>
      <c r="Q85" s="5"/>
    </row>
    <row r="86" spans="1:17" ht="12.75">
      <c r="A86" s="13" t="s">
        <v>210</v>
      </c>
      <c r="B86" s="12" t="s">
        <v>85</v>
      </c>
      <c r="C86" s="5" t="s">
        <v>206</v>
      </c>
      <c r="D86" s="5" t="str">
        <f t="shared" si="11"/>
        <v>M&amp;uuml;lheim, GER/WS</v>
      </c>
      <c r="E86" s="6">
        <v>36918</v>
      </c>
      <c r="F86" s="6">
        <v>37257</v>
      </c>
      <c r="G86" s="33">
        <f t="shared" si="12"/>
        <v>3725736918</v>
      </c>
      <c r="H86" s="5">
        <v>10</v>
      </c>
      <c r="I86" s="10" t="s">
        <v>261</v>
      </c>
      <c r="J86" s="7">
        <f t="shared" si="15"/>
        <v>7</v>
      </c>
      <c r="K86" s="7" t="str">
        <f t="shared" si="16"/>
        <v>Cadet</v>
      </c>
      <c r="L86" s="10" t="str">
        <f t="shared" si="17"/>
        <v>CADET</v>
      </c>
      <c r="M86" s="5" t="str">
        <f t="shared" si="13"/>
        <v>8th</v>
      </c>
      <c r="N86" s="5">
        <v>8</v>
      </c>
      <c r="O86" s="5">
        <f t="shared" si="14"/>
        <v>342.5</v>
      </c>
      <c r="P86" s="5"/>
      <c r="Q86" s="5"/>
    </row>
    <row r="87" spans="1:17" ht="12.75">
      <c r="A87" s="13" t="s">
        <v>198</v>
      </c>
      <c r="B87" s="12" t="s">
        <v>85</v>
      </c>
      <c r="C87" s="5" t="s">
        <v>206</v>
      </c>
      <c r="D87" s="5" t="str">
        <f t="shared" si="11"/>
        <v>M&amp;uuml;lheim, GER/WS</v>
      </c>
      <c r="E87" s="6">
        <v>36918</v>
      </c>
      <c r="F87" s="6">
        <v>37257</v>
      </c>
      <c r="G87" s="33">
        <f t="shared" si="12"/>
        <v>3725736918</v>
      </c>
      <c r="H87" s="5">
        <v>10</v>
      </c>
      <c r="I87" s="10" t="s">
        <v>261</v>
      </c>
      <c r="J87" s="7">
        <f t="shared" si="15"/>
        <v>7</v>
      </c>
      <c r="K87" s="7" t="str">
        <f t="shared" si="16"/>
        <v>Cadet</v>
      </c>
      <c r="L87" s="10" t="str">
        <f t="shared" si="17"/>
        <v>CADET</v>
      </c>
      <c r="M87" s="5" t="str">
        <f t="shared" si="13"/>
        <v>11th</v>
      </c>
      <c r="N87" s="5">
        <v>11</v>
      </c>
      <c r="O87" s="5">
        <f t="shared" si="14"/>
        <v>265</v>
      </c>
      <c r="P87" s="5"/>
      <c r="Q87" s="5"/>
    </row>
    <row r="88" spans="1:17" ht="12.75">
      <c r="A88" s="13" t="s">
        <v>211</v>
      </c>
      <c r="B88" s="12" t="s">
        <v>85</v>
      </c>
      <c r="C88" s="5" t="s">
        <v>206</v>
      </c>
      <c r="D88" s="5" t="str">
        <f t="shared" si="11"/>
        <v>M&amp;uuml;lheim, GER/WS</v>
      </c>
      <c r="E88" s="6">
        <v>36918</v>
      </c>
      <c r="F88" s="6">
        <v>37257</v>
      </c>
      <c r="G88" s="33">
        <f t="shared" si="12"/>
        <v>3725736918</v>
      </c>
      <c r="H88" s="5">
        <v>10</v>
      </c>
      <c r="I88" s="10" t="s">
        <v>261</v>
      </c>
      <c r="J88" s="7">
        <f t="shared" si="15"/>
        <v>7</v>
      </c>
      <c r="K88" s="7" t="str">
        <f t="shared" si="16"/>
        <v>Cadet</v>
      </c>
      <c r="L88" s="10" t="str">
        <f t="shared" si="17"/>
        <v>CADET</v>
      </c>
      <c r="M88" s="5" t="str">
        <f t="shared" si="13"/>
        <v>T-31st</v>
      </c>
      <c r="N88" s="5">
        <v>31.5</v>
      </c>
      <c r="O88" s="5">
        <f t="shared" si="14"/>
        <v>138.13</v>
      </c>
      <c r="P88" s="5"/>
      <c r="Q88" s="5"/>
    </row>
    <row r="89" spans="1:17" ht="12.75">
      <c r="A89" s="13" t="s">
        <v>212</v>
      </c>
      <c r="B89" s="12" t="s">
        <v>12</v>
      </c>
      <c r="C89" s="5" t="s">
        <v>120</v>
      </c>
      <c r="D89" s="5" t="str">
        <f t="shared" si="11"/>
        <v>Havana, CUB/MF</v>
      </c>
      <c r="E89" s="6">
        <v>36919</v>
      </c>
      <c r="F89" s="6">
        <v>37257</v>
      </c>
      <c r="G89" s="33">
        <f t="shared" si="12"/>
        <v>3725736919</v>
      </c>
      <c r="H89" s="5">
        <v>11</v>
      </c>
      <c r="I89" s="10" t="s">
        <v>260</v>
      </c>
      <c r="J89" s="7">
        <f t="shared" si="15"/>
        <v>11</v>
      </c>
      <c r="K89" s="7" t="str">
        <f t="shared" si="16"/>
        <v>Jr</v>
      </c>
      <c r="L89" s="10" t="str">
        <f t="shared" si="17"/>
        <v>JUNIOR</v>
      </c>
      <c r="M89" s="5" t="str">
        <f t="shared" si="13"/>
        <v>15th</v>
      </c>
      <c r="N89" s="5">
        <v>15</v>
      </c>
      <c r="O89" s="5">
        <f t="shared" si="14"/>
        <v>606</v>
      </c>
      <c r="P89" s="5"/>
      <c r="Q89" s="5"/>
    </row>
    <row r="90" spans="1:17" ht="12.75">
      <c r="A90" s="13" t="s">
        <v>213</v>
      </c>
      <c r="B90" s="12" t="s">
        <v>12</v>
      </c>
      <c r="C90" s="5" t="s">
        <v>120</v>
      </c>
      <c r="D90" s="5" t="str">
        <f t="shared" si="11"/>
        <v>Havana, CUB/MF</v>
      </c>
      <c r="E90" s="6">
        <v>36919</v>
      </c>
      <c r="F90" s="6">
        <v>37257</v>
      </c>
      <c r="G90" s="33">
        <f t="shared" si="12"/>
        <v>3725736919</v>
      </c>
      <c r="H90" s="5">
        <v>11</v>
      </c>
      <c r="I90" s="10" t="s">
        <v>260</v>
      </c>
      <c r="J90" s="7">
        <f t="shared" si="15"/>
        <v>11</v>
      </c>
      <c r="K90" s="7" t="str">
        <f t="shared" si="16"/>
        <v>Jr</v>
      </c>
      <c r="L90" s="10" t="str">
        <f t="shared" si="17"/>
        <v>JUNIOR</v>
      </c>
      <c r="M90" s="5" t="str">
        <f t="shared" si="13"/>
        <v>16th</v>
      </c>
      <c r="N90" s="5">
        <v>16</v>
      </c>
      <c r="O90" s="5">
        <f t="shared" si="14"/>
        <v>600</v>
      </c>
      <c r="P90" s="5"/>
      <c r="Q90" s="5"/>
    </row>
    <row r="91" spans="1:17" ht="12.75">
      <c r="A91" s="13" t="s">
        <v>170</v>
      </c>
      <c r="B91" s="12" t="s">
        <v>14</v>
      </c>
      <c r="C91" s="5" t="s">
        <v>144</v>
      </c>
      <c r="D91" s="5" t="str">
        <f t="shared" si="11"/>
        <v>Jeno, GER/WF</v>
      </c>
      <c r="E91" s="6">
        <v>36919</v>
      </c>
      <c r="F91" s="6">
        <v>37257</v>
      </c>
      <c r="G91" s="33">
        <f t="shared" si="12"/>
        <v>3725736919</v>
      </c>
      <c r="H91" s="5">
        <v>10</v>
      </c>
      <c r="I91" s="10" t="s">
        <v>261</v>
      </c>
      <c r="J91" s="7">
        <f t="shared" si="15"/>
        <v>7</v>
      </c>
      <c r="K91" s="7" t="str">
        <f t="shared" si="16"/>
        <v>Cadet</v>
      </c>
      <c r="L91" s="10" t="str">
        <f t="shared" si="17"/>
        <v>CADET</v>
      </c>
      <c r="M91" s="5" t="str">
        <f t="shared" si="13"/>
        <v>2nd</v>
      </c>
      <c r="N91" s="5">
        <v>2</v>
      </c>
      <c r="O91" s="5">
        <f t="shared" si="14"/>
        <v>460</v>
      </c>
      <c r="P91" s="5"/>
      <c r="Q91" s="5"/>
    </row>
    <row r="92" spans="1:17" ht="12.75">
      <c r="A92" s="13" t="s">
        <v>207</v>
      </c>
      <c r="B92" s="12" t="s">
        <v>14</v>
      </c>
      <c r="C92" s="5" t="s">
        <v>144</v>
      </c>
      <c r="D92" s="5" t="str">
        <f t="shared" si="11"/>
        <v>Jeno, GER/WF</v>
      </c>
      <c r="E92" s="6">
        <v>36919</v>
      </c>
      <c r="F92" s="6">
        <v>37257</v>
      </c>
      <c r="G92" s="33">
        <f t="shared" si="12"/>
        <v>3725736919</v>
      </c>
      <c r="H92" s="5">
        <v>10</v>
      </c>
      <c r="I92" s="10" t="s">
        <v>261</v>
      </c>
      <c r="J92" s="7">
        <f t="shared" si="15"/>
        <v>7</v>
      </c>
      <c r="K92" s="7" t="str">
        <f t="shared" si="16"/>
        <v>Cadet</v>
      </c>
      <c r="L92" s="10" t="str">
        <f t="shared" si="17"/>
        <v>CADET</v>
      </c>
      <c r="M92" s="5" t="str">
        <f t="shared" si="13"/>
        <v>28th</v>
      </c>
      <c r="N92" s="5">
        <v>28</v>
      </c>
      <c r="O92" s="5">
        <f t="shared" si="14"/>
        <v>142.5</v>
      </c>
      <c r="P92" s="5"/>
      <c r="Q92" s="5"/>
    </row>
    <row r="93" spans="1:17" ht="12.75">
      <c r="A93" s="13" t="s">
        <v>145</v>
      </c>
      <c r="B93" s="12" t="s">
        <v>14</v>
      </c>
      <c r="C93" s="5" t="s">
        <v>144</v>
      </c>
      <c r="D93" s="5" t="str">
        <f t="shared" si="11"/>
        <v>Jeno, GER/WF</v>
      </c>
      <c r="E93" s="6">
        <v>36919</v>
      </c>
      <c r="F93" s="6">
        <v>37257</v>
      </c>
      <c r="G93" s="33">
        <f t="shared" si="12"/>
        <v>3725736919</v>
      </c>
      <c r="H93" s="5">
        <v>10</v>
      </c>
      <c r="I93" s="10" t="s">
        <v>261</v>
      </c>
      <c r="J93" s="7">
        <f t="shared" si="15"/>
        <v>7</v>
      </c>
      <c r="K93" s="7" t="str">
        <f t="shared" si="16"/>
        <v>Cadet</v>
      </c>
      <c r="L93" s="10" t="str">
        <f t="shared" si="17"/>
        <v>CADET</v>
      </c>
      <c r="M93" s="5" t="str">
        <f t="shared" si="13"/>
        <v>25th</v>
      </c>
      <c r="N93" s="5">
        <v>25</v>
      </c>
      <c r="O93" s="5">
        <f t="shared" si="14"/>
        <v>146.25</v>
      </c>
      <c r="P93" s="5"/>
      <c r="Q93" s="5"/>
    </row>
    <row r="94" spans="1:17" ht="12.75">
      <c r="A94" s="13" t="s">
        <v>61</v>
      </c>
      <c r="B94" s="12" t="s">
        <v>14</v>
      </c>
      <c r="C94" s="5" t="s">
        <v>144</v>
      </c>
      <c r="D94" s="5" t="str">
        <f t="shared" si="11"/>
        <v>Jeno, GER/WF</v>
      </c>
      <c r="E94" s="6">
        <v>36919</v>
      </c>
      <c r="F94" s="6">
        <v>37257</v>
      </c>
      <c r="G94" s="33">
        <f t="shared" si="12"/>
        <v>3725736919</v>
      </c>
      <c r="H94" s="5">
        <v>10</v>
      </c>
      <c r="I94" s="10" t="s">
        <v>261</v>
      </c>
      <c r="J94" s="7">
        <f t="shared" si="15"/>
        <v>7</v>
      </c>
      <c r="K94" s="7" t="str">
        <f t="shared" si="16"/>
        <v>Cadet</v>
      </c>
      <c r="L94" s="10" t="str">
        <f t="shared" si="17"/>
        <v>CADET</v>
      </c>
      <c r="M94" s="5" t="str">
        <f t="shared" si="13"/>
        <v>22nd</v>
      </c>
      <c r="N94" s="5">
        <v>22</v>
      </c>
      <c r="O94" s="5">
        <f t="shared" si="14"/>
        <v>168.75</v>
      </c>
      <c r="P94" s="5"/>
      <c r="Q94" s="5"/>
    </row>
    <row r="95" spans="1:17" ht="12.75">
      <c r="A95" s="13" t="s">
        <v>216</v>
      </c>
      <c r="B95" s="12" t="s">
        <v>14</v>
      </c>
      <c r="C95" s="5" t="s">
        <v>144</v>
      </c>
      <c r="D95" s="5" t="str">
        <f t="shared" si="11"/>
        <v>Jeno, GER/WF</v>
      </c>
      <c r="E95" s="6">
        <v>36919</v>
      </c>
      <c r="F95" s="6">
        <v>37257</v>
      </c>
      <c r="G95" s="33">
        <f t="shared" si="12"/>
        <v>3725736919</v>
      </c>
      <c r="H95" s="5">
        <v>10</v>
      </c>
      <c r="I95" s="10" t="s">
        <v>261</v>
      </c>
      <c r="J95" s="7">
        <f t="shared" si="15"/>
        <v>7</v>
      </c>
      <c r="K95" s="7" t="str">
        <f t="shared" si="16"/>
        <v>Cadet</v>
      </c>
      <c r="L95" s="10" t="str">
        <f t="shared" si="17"/>
        <v>CADET</v>
      </c>
      <c r="M95" s="5" t="str">
        <f t="shared" si="13"/>
        <v>27th</v>
      </c>
      <c r="N95" s="5">
        <v>27</v>
      </c>
      <c r="O95" s="5">
        <f t="shared" si="14"/>
        <v>143.75</v>
      </c>
      <c r="P95" s="5"/>
      <c r="Q95" s="5"/>
    </row>
    <row r="96" spans="1:17" ht="12.75">
      <c r="A96" s="13" t="s">
        <v>72</v>
      </c>
      <c r="B96" s="12" t="s">
        <v>17</v>
      </c>
      <c r="C96" s="5" t="s">
        <v>124</v>
      </c>
      <c r="D96" s="5" t="str">
        <f t="shared" si="11"/>
        <v>Lisbon, POR/ME</v>
      </c>
      <c r="E96" s="6">
        <v>36919</v>
      </c>
      <c r="F96" s="6">
        <v>37257</v>
      </c>
      <c r="G96" s="33">
        <f t="shared" si="12"/>
        <v>3725736919</v>
      </c>
      <c r="H96" s="5">
        <v>10</v>
      </c>
      <c r="I96" s="10" t="s">
        <v>105</v>
      </c>
      <c r="J96" s="7">
        <f t="shared" si="15"/>
        <v>9</v>
      </c>
      <c r="K96" s="7" t="str">
        <f t="shared" si="16"/>
        <v>Sr</v>
      </c>
      <c r="L96" s="10" t="str">
        <f t="shared" si="17"/>
        <v>SENIOR</v>
      </c>
      <c r="M96" s="5" t="str">
        <f t="shared" si="13"/>
        <v>29th</v>
      </c>
      <c r="N96" s="5">
        <v>29</v>
      </c>
      <c r="O96" s="5">
        <f t="shared" si="14"/>
        <v>580</v>
      </c>
      <c r="P96" s="5">
        <v>2</v>
      </c>
      <c r="Q96" s="5"/>
    </row>
    <row r="97" spans="1:17" ht="12.75">
      <c r="A97" s="13" t="s">
        <v>20</v>
      </c>
      <c r="B97" s="12" t="s">
        <v>17</v>
      </c>
      <c r="C97" s="5" t="s">
        <v>124</v>
      </c>
      <c r="D97" s="5" t="str">
        <f t="shared" si="11"/>
        <v>Lisbon, POR/ME</v>
      </c>
      <c r="E97" s="6">
        <v>36919</v>
      </c>
      <c r="F97" s="6">
        <v>37257</v>
      </c>
      <c r="G97" s="33">
        <f t="shared" si="12"/>
        <v>3725736919</v>
      </c>
      <c r="H97" s="5">
        <v>10</v>
      </c>
      <c r="I97" s="10" t="s">
        <v>105</v>
      </c>
      <c r="J97" s="7">
        <f t="shared" si="15"/>
        <v>9</v>
      </c>
      <c r="K97" s="7" t="str">
        <f t="shared" si="16"/>
        <v>Sr</v>
      </c>
      <c r="L97" s="10" t="str">
        <f t="shared" si="17"/>
        <v>SENIOR</v>
      </c>
      <c r="M97" s="5" t="str">
        <f t="shared" si="13"/>
        <v>15th</v>
      </c>
      <c r="N97" s="5">
        <v>15</v>
      </c>
      <c r="O97" s="5">
        <f t="shared" si="14"/>
        <v>1010</v>
      </c>
      <c r="P97" s="5">
        <v>2</v>
      </c>
      <c r="Q97" s="5"/>
    </row>
    <row r="98" spans="1:17" ht="12.75">
      <c r="A98" s="13" t="s">
        <v>205</v>
      </c>
      <c r="B98" s="12" t="s">
        <v>85</v>
      </c>
      <c r="C98" s="5" t="s">
        <v>217</v>
      </c>
      <c r="D98" s="5" t="str">
        <f t="shared" si="11"/>
        <v>M&amp;uuml;lheim, GER (B)/WS</v>
      </c>
      <c r="E98" s="6">
        <v>36919</v>
      </c>
      <c r="F98" s="6">
        <v>37257</v>
      </c>
      <c r="G98" s="33">
        <f t="shared" si="12"/>
        <v>3725736919</v>
      </c>
      <c r="H98" s="5">
        <v>9</v>
      </c>
      <c r="I98" s="10" t="s">
        <v>105</v>
      </c>
      <c r="J98" s="7">
        <f t="shared" si="15"/>
        <v>9</v>
      </c>
      <c r="K98" s="7" t="str">
        <f t="shared" si="16"/>
        <v>Sr</v>
      </c>
      <c r="L98" s="10" t="str">
        <f t="shared" si="17"/>
        <v>SENIOR</v>
      </c>
      <c r="M98" s="5" t="str">
        <f t="shared" si="13"/>
        <v>8th</v>
      </c>
      <c r="N98" s="5">
        <v>8</v>
      </c>
      <c r="O98" s="5">
        <f t="shared" si="14"/>
        <v>494.57</v>
      </c>
      <c r="P98" s="5">
        <v>0.722</v>
      </c>
      <c r="Q98" s="5"/>
    </row>
    <row r="99" spans="1:17" ht="12.75">
      <c r="A99" s="13" t="s">
        <v>210</v>
      </c>
      <c r="B99" s="12" t="s">
        <v>85</v>
      </c>
      <c r="C99" s="5" t="s">
        <v>217</v>
      </c>
      <c r="D99" s="5" t="str">
        <f t="shared" si="11"/>
        <v>M&amp;uuml;lheim, GER (B)/WS</v>
      </c>
      <c r="E99" s="6">
        <v>36919</v>
      </c>
      <c r="F99" s="6">
        <v>37257</v>
      </c>
      <c r="G99" s="33">
        <f t="shared" si="12"/>
        <v>3725736919</v>
      </c>
      <c r="H99" s="5">
        <v>9</v>
      </c>
      <c r="I99" s="10" t="s">
        <v>105</v>
      </c>
      <c r="J99" s="7">
        <f t="shared" si="15"/>
        <v>9</v>
      </c>
      <c r="K99" s="7" t="str">
        <f t="shared" si="16"/>
        <v>Sr</v>
      </c>
      <c r="L99" s="10" t="str">
        <f t="shared" si="17"/>
        <v>SENIOR</v>
      </c>
      <c r="M99" s="5" t="str">
        <f t="shared" si="13"/>
        <v>15th</v>
      </c>
      <c r="N99" s="5">
        <v>15</v>
      </c>
      <c r="O99" s="5">
        <f t="shared" si="14"/>
        <v>364.61</v>
      </c>
      <c r="P99" s="5">
        <v>0.722</v>
      </c>
      <c r="Q99" s="5"/>
    </row>
    <row r="100" spans="1:17" ht="12.75">
      <c r="A100" s="13" t="s">
        <v>198</v>
      </c>
      <c r="B100" s="12" t="s">
        <v>85</v>
      </c>
      <c r="C100" s="5" t="s">
        <v>217</v>
      </c>
      <c r="D100" s="5" t="str">
        <f t="shared" si="11"/>
        <v>M&amp;uuml;lheim, GER (B)/WS</v>
      </c>
      <c r="E100" s="6">
        <v>36919</v>
      </c>
      <c r="F100" s="6">
        <v>37257</v>
      </c>
      <c r="G100" s="33">
        <f t="shared" si="12"/>
        <v>3725736919</v>
      </c>
      <c r="H100" s="5">
        <v>9</v>
      </c>
      <c r="I100" s="10" t="s">
        <v>105</v>
      </c>
      <c r="J100" s="7">
        <f t="shared" si="15"/>
        <v>9</v>
      </c>
      <c r="K100" s="7" t="str">
        <f t="shared" si="16"/>
        <v>Sr</v>
      </c>
      <c r="L100" s="10" t="str">
        <f t="shared" si="17"/>
        <v>SENIOR</v>
      </c>
      <c r="M100" s="5" t="str">
        <f t="shared" si="13"/>
        <v>12th</v>
      </c>
      <c r="N100" s="5">
        <v>12</v>
      </c>
      <c r="O100" s="5">
        <f t="shared" si="14"/>
        <v>375.44</v>
      </c>
      <c r="P100" s="5">
        <v>0.722</v>
      </c>
      <c r="Q100" s="5"/>
    </row>
    <row r="101" spans="1:17" ht="12.75">
      <c r="A101" s="13" t="s">
        <v>211</v>
      </c>
      <c r="B101" s="12" t="s">
        <v>85</v>
      </c>
      <c r="C101" s="5" t="s">
        <v>217</v>
      </c>
      <c r="D101" s="5" t="str">
        <f t="shared" si="11"/>
        <v>M&amp;uuml;lheim, GER (B)/WS</v>
      </c>
      <c r="E101" s="6">
        <v>36919</v>
      </c>
      <c r="F101" s="6">
        <v>37257</v>
      </c>
      <c r="G101" s="33">
        <f t="shared" si="12"/>
        <v>3725736919</v>
      </c>
      <c r="H101" s="5">
        <v>9</v>
      </c>
      <c r="I101" s="10" t="s">
        <v>105</v>
      </c>
      <c r="J101" s="7">
        <f t="shared" si="15"/>
        <v>9</v>
      </c>
      <c r="K101" s="7" t="str">
        <f t="shared" si="16"/>
        <v>Sr</v>
      </c>
      <c r="L101" s="10" t="str">
        <f t="shared" si="17"/>
        <v>SENIOR</v>
      </c>
      <c r="M101" s="5" t="str">
        <f t="shared" si="13"/>
        <v>31st</v>
      </c>
      <c r="N101" s="5">
        <v>31</v>
      </c>
      <c r="O101" s="5">
        <f t="shared" si="14"/>
        <v>202.16</v>
      </c>
      <c r="P101" s="5">
        <v>0.722</v>
      </c>
      <c r="Q101" s="5"/>
    </row>
    <row r="102" spans="1:17" ht="12.75">
      <c r="A102" s="13" t="s">
        <v>132</v>
      </c>
      <c r="B102" s="12" t="s">
        <v>11</v>
      </c>
      <c r="C102" s="5" t="s">
        <v>219</v>
      </c>
      <c r="D102" s="5" t="str">
        <f t="shared" si="11"/>
        <v>Logro&amp;ntilde;o, SPA/MS</v>
      </c>
      <c r="E102" s="6">
        <v>36926</v>
      </c>
      <c r="F102" s="6">
        <v>37257</v>
      </c>
      <c r="G102" s="33">
        <f t="shared" si="12"/>
        <v>3725736926</v>
      </c>
      <c r="H102" s="5">
        <v>10</v>
      </c>
      <c r="I102" s="10" t="s">
        <v>260</v>
      </c>
      <c r="J102" s="7">
        <f t="shared" si="15"/>
        <v>11</v>
      </c>
      <c r="K102" s="7" t="str">
        <f t="shared" si="16"/>
        <v>Jr</v>
      </c>
      <c r="L102" s="10" t="str">
        <f t="shared" si="17"/>
        <v>JUNIOR</v>
      </c>
      <c r="M102" s="5" t="str">
        <f t="shared" si="13"/>
        <v>5th</v>
      </c>
      <c r="N102" s="5">
        <v>5</v>
      </c>
      <c r="O102" s="5">
        <f t="shared" si="14"/>
        <v>840</v>
      </c>
      <c r="P102" s="5"/>
      <c r="Q102" s="5"/>
    </row>
    <row r="103" spans="1:17" ht="12.75">
      <c r="A103" s="13" t="s">
        <v>140</v>
      </c>
      <c r="B103" s="12" t="s">
        <v>11</v>
      </c>
      <c r="C103" s="5" t="s">
        <v>219</v>
      </c>
      <c r="D103" s="5" t="str">
        <f t="shared" si="11"/>
        <v>Logro&amp;ntilde;o, SPA/MS</v>
      </c>
      <c r="E103" s="6">
        <v>36926</v>
      </c>
      <c r="F103" s="6">
        <v>37257</v>
      </c>
      <c r="G103" s="33">
        <f t="shared" si="12"/>
        <v>3725736926</v>
      </c>
      <c r="H103" s="5">
        <v>10</v>
      </c>
      <c r="I103" s="10" t="s">
        <v>260</v>
      </c>
      <c r="J103" s="7">
        <f t="shared" si="15"/>
        <v>11</v>
      </c>
      <c r="K103" s="7" t="str">
        <f t="shared" si="16"/>
        <v>Jr</v>
      </c>
      <c r="L103" s="10" t="str">
        <f t="shared" si="17"/>
        <v>JUNIOR</v>
      </c>
      <c r="M103" s="5" t="str">
        <f t="shared" si="13"/>
        <v>3rd</v>
      </c>
      <c r="N103" s="5">
        <v>3</v>
      </c>
      <c r="O103" s="5">
        <f t="shared" si="14"/>
        <v>1020</v>
      </c>
      <c r="P103" s="5"/>
      <c r="Q103" s="5"/>
    </row>
    <row r="104" spans="1:17" ht="12.75">
      <c r="A104" s="13" t="s">
        <v>143</v>
      </c>
      <c r="B104" s="12" t="s">
        <v>11</v>
      </c>
      <c r="C104" s="5" t="s">
        <v>219</v>
      </c>
      <c r="D104" s="5" t="str">
        <f t="shared" si="11"/>
        <v>Logro&amp;ntilde;o, SPA/MS</v>
      </c>
      <c r="E104" s="6">
        <v>36926</v>
      </c>
      <c r="F104" s="6">
        <v>37257</v>
      </c>
      <c r="G104" s="33">
        <f t="shared" si="12"/>
        <v>3725736926</v>
      </c>
      <c r="H104" s="5">
        <v>10</v>
      </c>
      <c r="I104" s="10" t="s">
        <v>260</v>
      </c>
      <c r="J104" s="7">
        <f t="shared" si="15"/>
        <v>11</v>
      </c>
      <c r="K104" s="7" t="str">
        <f t="shared" si="16"/>
        <v>Jr</v>
      </c>
      <c r="L104" s="10" t="str">
        <f t="shared" si="17"/>
        <v>JUNIOR</v>
      </c>
      <c r="M104" s="5" t="str">
        <f t="shared" si="13"/>
        <v>17th</v>
      </c>
      <c r="N104" s="5">
        <v>17</v>
      </c>
      <c r="O104" s="5">
        <f t="shared" si="14"/>
        <v>420</v>
      </c>
      <c r="P104" s="5"/>
      <c r="Q104" s="5"/>
    </row>
    <row r="105" spans="1:17" ht="12.75">
      <c r="A105" s="13" t="s">
        <v>194</v>
      </c>
      <c r="B105" s="12" t="s">
        <v>11</v>
      </c>
      <c r="C105" s="5" t="s">
        <v>219</v>
      </c>
      <c r="D105" s="5" t="str">
        <f t="shared" si="11"/>
        <v>Logro&amp;ntilde;o, SPA/MS</v>
      </c>
      <c r="E105" s="6">
        <v>36926</v>
      </c>
      <c r="F105" s="6">
        <v>37257</v>
      </c>
      <c r="G105" s="33">
        <f t="shared" si="12"/>
        <v>3725736926</v>
      </c>
      <c r="H105" s="5">
        <v>10</v>
      </c>
      <c r="I105" s="10" t="s">
        <v>260</v>
      </c>
      <c r="J105" s="7">
        <f t="shared" si="15"/>
        <v>11</v>
      </c>
      <c r="K105" s="7" t="str">
        <f t="shared" si="16"/>
        <v>Jr</v>
      </c>
      <c r="L105" s="10" t="str">
        <f t="shared" si="17"/>
        <v>JUNIOR</v>
      </c>
      <c r="M105" s="5" t="str">
        <f t="shared" si="13"/>
        <v>25th</v>
      </c>
      <c r="N105" s="5">
        <v>25</v>
      </c>
      <c r="O105" s="5">
        <f t="shared" si="14"/>
        <v>372</v>
      </c>
      <c r="P105" s="5"/>
      <c r="Q105" s="5"/>
    </row>
    <row r="106" spans="1:17" ht="12.75">
      <c r="A106" s="13" t="s">
        <v>106</v>
      </c>
      <c r="B106" s="12" t="s">
        <v>11</v>
      </c>
      <c r="C106" s="5" t="s">
        <v>219</v>
      </c>
      <c r="D106" s="5" t="str">
        <f t="shared" si="11"/>
        <v>Logro&amp;ntilde;o, SPA/MS</v>
      </c>
      <c r="E106" s="6">
        <v>36926</v>
      </c>
      <c r="F106" s="6">
        <v>37257</v>
      </c>
      <c r="G106" s="33">
        <f t="shared" si="12"/>
        <v>3725736926</v>
      </c>
      <c r="H106" s="5">
        <v>10</v>
      </c>
      <c r="I106" s="10" t="s">
        <v>260</v>
      </c>
      <c r="J106" s="7">
        <f t="shared" si="15"/>
        <v>11</v>
      </c>
      <c r="K106" s="7" t="str">
        <f t="shared" si="16"/>
        <v>Jr</v>
      </c>
      <c r="L106" s="10" t="str">
        <f t="shared" si="17"/>
        <v>JUNIOR</v>
      </c>
      <c r="M106" s="5" t="str">
        <f t="shared" si="13"/>
        <v>13th</v>
      </c>
      <c r="N106" s="5">
        <v>13</v>
      </c>
      <c r="O106" s="5">
        <f t="shared" si="14"/>
        <v>618</v>
      </c>
      <c r="P106" s="5"/>
      <c r="Q106" s="5"/>
    </row>
    <row r="107" spans="1:17" ht="12.75">
      <c r="A107" s="13" t="s">
        <v>76</v>
      </c>
      <c r="B107" s="12" t="s">
        <v>11</v>
      </c>
      <c r="C107" s="5" t="s">
        <v>219</v>
      </c>
      <c r="D107" s="5" t="str">
        <f t="shared" si="11"/>
        <v>Logro&amp;ntilde;o, SPA/MS</v>
      </c>
      <c r="E107" s="6">
        <v>36926</v>
      </c>
      <c r="F107" s="6">
        <v>37257</v>
      </c>
      <c r="G107" s="33">
        <f t="shared" si="12"/>
        <v>3725736926</v>
      </c>
      <c r="H107" s="5">
        <v>10</v>
      </c>
      <c r="I107" s="10" t="s">
        <v>260</v>
      </c>
      <c r="J107" s="7">
        <f t="shared" si="15"/>
        <v>11</v>
      </c>
      <c r="K107" s="7" t="str">
        <f t="shared" si="16"/>
        <v>Jr</v>
      </c>
      <c r="L107" s="10" t="str">
        <f t="shared" si="17"/>
        <v>JUNIOR</v>
      </c>
      <c r="M107" s="5" t="str">
        <f t="shared" si="13"/>
        <v>1st</v>
      </c>
      <c r="N107" s="5">
        <v>1</v>
      </c>
      <c r="O107" s="5">
        <f t="shared" si="14"/>
        <v>1200</v>
      </c>
      <c r="P107" s="5"/>
      <c r="Q107" s="5"/>
    </row>
    <row r="108" spans="1:17" ht="12.75">
      <c r="A108" s="13" t="s">
        <v>221</v>
      </c>
      <c r="B108" s="12" t="s">
        <v>11</v>
      </c>
      <c r="C108" s="5" t="s">
        <v>219</v>
      </c>
      <c r="D108" s="5" t="str">
        <f t="shared" si="11"/>
        <v>Logro&amp;ntilde;o, SPA/MS</v>
      </c>
      <c r="E108" s="6">
        <v>36926</v>
      </c>
      <c r="F108" s="6">
        <v>37257</v>
      </c>
      <c r="G108" s="33">
        <f t="shared" si="12"/>
        <v>3725736926</v>
      </c>
      <c r="H108" s="5">
        <v>10</v>
      </c>
      <c r="I108" s="10" t="s">
        <v>260</v>
      </c>
      <c r="J108" s="7">
        <f t="shared" si="15"/>
        <v>11</v>
      </c>
      <c r="K108" s="7" t="str">
        <f t="shared" si="16"/>
        <v>Jr</v>
      </c>
      <c r="L108" s="10" t="str">
        <f t="shared" si="17"/>
        <v>JUNIOR</v>
      </c>
      <c r="M108" s="5" t="str">
        <f t="shared" si="13"/>
        <v>32nd</v>
      </c>
      <c r="N108" s="5">
        <v>32</v>
      </c>
      <c r="O108" s="5">
        <f t="shared" si="14"/>
        <v>330</v>
      </c>
      <c r="P108" s="5"/>
      <c r="Q108" s="5"/>
    </row>
    <row r="109" spans="1:17" ht="12.75">
      <c r="A109" s="13" t="s">
        <v>139</v>
      </c>
      <c r="B109" s="12" t="s">
        <v>11</v>
      </c>
      <c r="C109" s="5" t="s">
        <v>219</v>
      </c>
      <c r="D109" s="5" t="str">
        <f t="shared" si="11"/>
        <v>Logro&amp;ntilde;o, SPA/MS</v>
      </c>
      <c r="E109" s="6">
        <v>36926</v>
      </c>
      <c r="F109" s="6">
        <v>37257</v>
      </c>
      <c r="G109" s="33">
        <f t="shared" si="12"/>
        <v>3725736926</v>
      </c>
      <c r="H109" s="5">
        <v>10</v>
      </c>
      <c r="I109" s="10" t="s">
        <v>260</v>
      </c>
      <c r="J109" s="7">
        <f t="shared" si="15"/>
        <v>11</v>
      </c>
      <c r="K109" s="7" t="str">
        <f t="shared" si="16"/>
        <v>Jr</v>
      </c>
      <c r="L109" s="10" t="str">
        <f t="shared" si="17"/>
        <v>JUNIOR</v>
      </c>
      <c r="M109" s="5" t="str">
        <f t="shared" si="13"/>
        <v>22nd</v>
      </c>
      <c r="N109" s="5">
        <v>22</v>
      </c>
      <c r="O109" s="5">
        <f t="shared" si="14"/>
        <v>390</v>
      </c>
      <c r="P109" s="5"/>
      <c r="Q109" s="5"/>
    </row>
    <row r="110" spans="1:17" ht="12.75">
      <c r="A110" s="13" t="s">
        <v>86</v>
      </c>
      <c r="B110" s="12" t="s">
        <v>85</v>
      </c>
      <c r="C110" s="5" t="s">
        <v>90</v>
      </c>
      <c r="D110" s="5" t="str">
        <f aca="true" t="shared" si="18" ref="D110:D173">C110&amp;"/"&amp;B110</f>
        <v>Orl&amp;eacute;ans, FRA/WS</v>
      </c>
      <c r="E110" s="6">
        <v>36926</v>
      </c>
      <c r="F110" s="6">
        <v>37257</v>
      </c>
      <c r="G110" s="33">
        <f aca="true" t="shared" si="19" ref="G110:G173">F110*100000+E110</f>
        <v>3725736926</v>
      </c>
      <c r="H110" s="5">
        <v>10</v>
      </c>
      <c r="I110" s="10" t="s">
        <v>105</v>
      </c>
      <c r="J110" s="7">
        <f t="shared" si="15"/>
        <v>9</v>
      </c>
      <c r="K110" s="7" t="str">
        <f t="shared" si="16"/>
        <v>Sr</v>
      </c>
      <c r="L110" s="10" t="str">
        <f t="shared" si="17"/>
        <v>SENIOR</v>
      </c>
      <c r="M110" s="5" t="str">
        <f aca="true" t="shared" si="20" ref="M110:M173">IF(MOD(N110,1)&lt;&gt;0,"T-","")&amp;INT(N110)&amp;IF(AND(INT(N110)&gt;=11,INT(N110)&lt;14),"th",IF(MOD(INT(N110),10)=1,"st",IF(MOD(INT(N110),10)=2,"nd",IF(MOD(INT(N110),10)=3,"rd","th"))))</f>
        <v>25th</v>
      </c>
      <c r="N110" s="5">
        <v>25</v>
      </c>
      <c r="O110" s="5">
        <f aca="true" t="shared" si="21" ref="O110:O173">IF(OR(N110&gt;=33,ISNUMBER(N110)=FALSE),0,VLOOKUP(N110,PointTable,$J110,TRUE))*IF(P110&gt;0,P110,1)</f>
        <v>620</v>
      </c>
      <c r="P110" s="5">
        <v>2</v>
      </c>
      <c r="Q110" s="5"/>
    </row>
    <row r="111" spans="1:17" ht="12.75">
      <c r="A111" s="13" t="s">
        <v>121</v>
      </c>
      <c r="B111" s="12" t="s">
        <v>85</v>
      </c>
      <c r="C111" s="5" t="s">
        <v>90</v>
      </c>
      <c r="D111" s="5" t="str">
        <f t="shared" si="18"/>
        <v>Orl&amp;eacute;ans, FRA/WS</v>
      </c>
      <c r="E111" s="6">
        <v>36926</v>
      </c>
      <c r="F111" s="6">
        <v>37257</v>
      </c>
      <c r="G111" s="33">
        <f t="shared" si="19"/>
        <v>3725736926</v>
      </c>
      <c r="H111" s="5">
        <v>10</v>
      </c>
      <c r="I111" s="10" t="s">
        <v>105</v>
      </c>
      <c r="J111" s="7">
        <f t="shared" si="15"/>
        <v>9</v>
      </c>
      <c r="K111" s="7" t="str">
        <f t="shared" si="16"/>
        <v>Sr</v>
      </c>
      <c r="L111" s="10" t="str">
        <f t="shared" si="17"/>
        <v>SENIOR</v>
      </c>
      <c r="M111" s="5" t="str">
        <f t="shared" si="20"/>
        <v>23rd</v>
      </c>
      <c r="N111" s="5">
        <v>23</v>
      </c>
      <c r="O111" s="5">
        <f t="shared" si="21"/>
        <v>640</v>
      </c>
      <c r="P111" s="5">
        <v>2</v>
      </c>
      <c r="Q111" s="5"/>
    </row>
    <row r="112" spans="1:17" ht="12.75">
      <c r="A112" s="13" t="s">
        <v>100</v>
      </c>
      <c r="B112" s="12" t="s">
        <v>85</v>
      </c>
      <c r="C112" s="5" t="s">
        <v>90</v>
      </c>
      <c r="D112" s="5" t="str">
        <f t="shared" si="18"/>
        <v>Orl&amp;eacute;ans, FRA/WS</v>
      </c>
      <c r="E112" s="6">
        <v>36926</v>
      </c>
      <c r="F112" s="6">
        <v>37257</v>
      </c>
      <c r="G112" s="33">
        <f t="shared" si="19"/>
        <v>3725736926</v>
      </c>
      <c r="H112" s="5">
        <v>10</v>
      </c>
      <c r="I112" s="10" t="s">
        <v>105</v>
      </c>
      <c r="J112" s="7">
        <f t="shared" si="15"/>
        <v>9</v>
      </c>
      <c r="K112" s="7" t="str">
        <f t="shared" si="16"/>
        <v>Sr</v>
      </c>
      <c r="L112" s="10" t="str">
        <f t="shared" si="17"/>
        <v>SENIOR</v>
      </c>
      <c r="M112" s="5" t="str">
        <f t="shared" si="20"/>
        <v>26th</v>
      </c>
      <c r="N112" s="5">
        <v>26</v>
      </c>
      <c r="O112" s="5">
        <f t="shared" si="21"/>
        <v>610</v>
      </c>
      <c r="P112" s="5">
        <v>2</v>
      </c>
      <c r="Q112" s="5"/>
    </row>
    <row r="113" spans="1:17" ht="12.75">
      <c r="A113" s="13" t="s">
        <v>159</v>
      </c>
      <c r="B113" s="12" t="s">
        <v>16</v>
      </c>
      <c r="C113" s="5" t="s">
        <v>127</v>
      </c>
      <c r="D113" s="5" t="str">
        <f t="shared" si="18"/>
        <v>Prague, CZE/WE</v>
      </c>
      <c r="E113" s="6">
        <v>36926</v>
      </c>
      <c r="F113" s="6">
        <v>37257</v>
      </c>
      <c r="G113" s="33">
        <f t="shared" si="19"/>
        <v>3725736926</v>
      </c>
      <c r="H113" s="5">
        <v>10</v>
      </c>
      <c r="I113" s="10" t="s">
        <v>105</v>
      </c>
      <c r="J113" s="7">
        <f t="shared" si="15"/>
        <v>9</v>
      </c>
      <c r="K113" s="7" t="str">
        <f t="shared" si="16"/>
        <v>Sr</v>
      </c>
      <c r="L113" s="10" t="str">
        <f t="shared" si="17"/>
        <v>SENIOR</v>
      </c>
      <c r="M113" s="5" t="str">
        <f t="shared" si="20"/>
        <v>25th</v>
      </c>
      <c r="N113" s="5">
        <v>25</v>
      </c>
      <c r="O113" s="5">
        <f t="shared" si="21"/>
        <v>465</v>
      </c>
      <c r="P113" s="5">
        <v>1.5</v>
      </c>
      <c r="Q113" s="5"/>
    </row>
    <row r="114" spans="1:17" ht="12.75">
      <c r="A114" s="13" t="s">
        <v>72</v>
      </c>
      <c r="B114" s="12" t="s">
        <v>17</v>
      </c>
      <c r="C114" s="5" t="s">
        <v>138</v>
      </c>
      <c r="D114" s="5" t="str">
        <f t="shared" si="18"/>
        <v>Tallin, EST/ME</v>
      </c>
      <c r="E114" s="6">
        <v>36926</v>
      </c>
      <c r="F114" s="6">
        <v>37257</v>
      </c>
      <c r="G114" s="33">
        <f t="shared" si="19"/>
        <v>3725736926</v>
      </c>
      <c r="H114" s="5">
        <v>9</v>
      </c>
      <c r="I114" s="10" t="s">
        <v>105</v>
      </c>
      <c r="J114" s="7">
        <f t="shared" si="15"/>
        <v>9</v>
      </c>
      <c r="K114" s="7" t="str">
        <f t="shared" si="16"/>
        <v>Sr</v>
      </c>
      <c r="L114" s="10" t="str">
        <f t="shared" si="17"/>
        <v>SENIOR</v>
      </c>
      <c r="M114" s="5" t="str">
        <f t="shared" si="20"/>
        <v>5th</v>
      </c>
      <c r="N114" s="5">
        <v>5</v>
      </c>
      <c r="O114" s="5">
        <f t="shared" si="21"/>
        <v>582.4</v>
      </c>
      <c r="P114" s="5">
        <v>0.832</v>
      </c>
      <c r="Q114" s="5"/>
    </row>
    <row r="115" spans="1:17" ht="12.75">
      <c r="A115" s="13" t="s">
        <v>20</v>
      </c>
      <c r="B115" s="12" t="s">
        <v>17</v>
      </c>
      <c r="C115" s="5" t="s">
        <v>138</v>
      </c>
      <c r="D115" s="5" t="str">
        <f t="shared" si="18"/>
        <v>Tallin, EST/ME</v>
      </c>
      <c r="E115" s="6">
        <v>36926</v>
      </c>
      <c r="F115" s="6">
        <v>37257</v>
      </c>
      <c r="G115" s="33">
        <f t="shared" si="19"/>
        <v>3725736926</v>
      </c>
      <c r="H115" s="5">
        <v>9</v>
      </c>
      <c r="I115" s="10" t="s">
        <v>105</v>
      </c>
      <c r="J115" s="7">
        <f t="shared" si="15"/>
        <v>9</v>
      </c>
      <c r="K115" s="7" t="str">
        <f t="shared" si="16"/>
        <v>Sr</v>
      </c>
      <c r="L115" s="10" t="str">
        <f t="shared" si="17"/>
        <v>SENIOR</v>
      </c>
      <c r="M115" s="5" t="str">
        <f t="shared" si="20"/>
        <v>20th</v>
      </c>
      <c r="N115" s="5">
        <v>20</v>
      </c>
      <c r="O115" s="5">
        <f t="shared" si="21"/>
        <v>278.71999999999997</v>
      </c>
      <c r="P115" s="5">
        <v>0.832</v>
      </c>
      <c r="Q115" s="5"/>
    </row>
    <row r="116" spans="1:17" ht="12.75">
      <c r="A116" s="13" t="s">
        <v>158</v>
      </c>
      <c r="B116" s="12" t="s">
        <v>17</v>
      </c>
      <c r="C116" s="5" t="s">
        <v>79</v>
      </c>
      <c r="D116" s="5" t="str">
        <f t="shared" si="18"/>
        <v>Tauberbischofsheim, GER/ME</v>
      </c>
      <c r="E116" s="6">
        <v>36926</v>
      </c>
      <c r="F116" s="6">
        <v>37257</v>
      </c>
      <c r="G116" s="33">
        <f t="shared" si="19"/>
        <v>3725736926</v>
      </c>
      <c r="H116" s="5">
        <v>10</v>
      </c>
      <c r="I116" s="10" t="s">
        <v>260</v>
      </c>
      <c r="J116" s="7">
        <f t="shared" si="15"/>
        <v>11</v>
      </c>
      <c r="K116" s="7" t="str">
        <f t="shared" si="16"/>
        <v>Jr</v>
      </c>
      <c r="L116" s="10" t="str">
        <f t="shared" si="17"/>
        <v>JUNIOR</v>
      </c>
      <c r="M116" s="5" t="str">
        <f t="shared" si="20"/>
        <v>3rd</v>
      </c>
      <c r="N116" s="5">
        <v>3</v>
      </c>
      <c r="O116" s="5">
        <f t="shared" si="21"/>
        <v>1020</v>
      </c>
      <c r="P116" s="5"/>
      <c r="Q116" s="5"/>
    </row>
    <row r="117" spans="1:17" ht="12.75">
      <c r="A117" s="13" t="s">
        <v>51</v>
      </c>
      <c r="B117" s="12" t="s">
        <v>14</v>
      </c>
      <c r="C117" s="5" t="s">
        <v>87</v>
      </c>
      <c r="D117" s="5" t="str">
        <f t="shared" si="18"/>
        <v>Waldkirch, GER/WF</v>
      </c>
      <c r="E117" s="6">
        <v>36926</v>
      </c>
      <c r="F117" s="6">
        <v>37257</v>
      </c>
      <c r="G117" s="33">
        <f t="shared" si="19"/>
        <v>3725736926</v>
      </c>
      <c r="H117" s="5">
        <v>10</v>
      </c>
      <c r="I117" s="10" t="s">
        <v>260</v>
      </c>
      <c r="J117" s="7">
        <f t="shared" si="15"/>
        <v>11</v>
      </c>
      <c r="K117" s="7" t="str">
        <f t="shared" si="16"/>
        <v>Jr</v>
      </c>
      <c r="L117" s="10" t="str">
        <f t="shared" si="17"/>
        <v>JUNIOR</v>
      </c>
      <c r="M117" s="5" t="str">
        <f t="shared" si="20"/>
        <v>27th</v>
      </c>
      <c r="N117" s="5">
        <v>27</v>
      </c>
      <c r="O117" s="5">
        <f t="shared" si="21"/>
        <v>360</v>
      </c>
      <c r="P117" s="5"/>
      <c r="Q117" s="5"/>
    </row>
    <row r="118" spans="1:17" ht="12.75">
      <c r="A118" s="13" t="s">
        <v>214</v>
      </c>
      <c r="B118" s="12" t="s">
        <v>12</v>
      </c>
      <c r="C118" s="5" t="s">
        <v>54</v>
      </c>
      <c r="D118" s="5" t="str">
        <f t="shared" si="18"/>
        <v>Como, ITA/MF</v>
      </c>
      <c r="E118" s="6">
        <v>36927</v>
      </c>
      <c r="F118" s="6">
        <v>37257</v>
      </c>
      <c r="G118" s="33">
        <f t="shared" si="19"/>
        <v>3725736927</v>
      </c>
      <c r="H118" s="5">
        <v>10</v>
      </c>
      <c r="I118" s="10" t="s">
        <v>260</v>
      </c>
      <c r="J118" s="7">
        <f t="shared" si="15"/>
        <v>11</v>
      </c>
      <c r="K118" s="7" t="str">
        <f t="shared" si="16"/>
        <v>Jr</v>
      </c>
      <c r="L118" s="10" t="str">
        <f t="shared" si="17"/>
        <v>JUNIOR</v>
      </c>
      <c r="M118" s="5" t="str">
        <f t="shared" si="20"/>
        <v>10th</v>
      </c>
      <c r="N118" s="5">
        <v>10</v>
      </c>
      <c r="O118" s="5">
        <f t="shared" si="21"/>
        <v>636</v>
      </c>
      <c r="P118" s="5"/>
      <c r="Q118" s="5"/>
    </row>
    <row r="119" spans="1:17" ht="12.75">
      <c r="A119" s="13" t="s">
        <v>131</v>
      </c>
      <c r="B119" s="12" t="s">
        <v>12</v>
      </c>
      <c r="C119" s="5" t="s">
        <v>54</v>
      </c>
      <c r="D119" s="5" t="str">
        <f t="shared" si="18"/>
        <v>Como, ITA/MF</v>
      </c>
      <c r="E119" s="6">
        <v>36927</v>
      </c>
      <c r="F119" s="6">
        <v>37257</v>
      </c>
      <c r="G119" s="33">
        <f t="shared" si="19"/>
        <v>3725736927</v>
      </c>
      <c r="H119" s="5">
        <v>10</v>
      </c>
      <c r="I119" s="10" t="s">
        <v>260</v>
      </c>
      <c r="J119" s="7">
        <f t="shared" si="15"/>
        <v>11</v>
      </c>
      <c r="K119" s="7" t="str">
        <f t="shared" si="16"/>
        <v>Jr</v>
      </c>
      <c r="L119" s="10" t="str">
        <f t="shared" si="17"/>
        <v>JUNIOR</v>
      </c>
      <c r="M119" s="5" t="str">
        <f t="shared" si="20"/>
        <v>12th</v>
      </c>
      <c r="N119" s="5">
        <v>12</v>
      </c>
      <c r="O119" s="5">
        <f t="shared" si="21"/>
        <v>624</v>
      </c>
      <c r="P119" s="5"/>
      <c r="Q119" s="5"/>
    </row>
    <row r="120" spans="1:17" ht="12.75">
      <c r="A120" s="13" t="s">
        <v>218</v>
      </c>
      <c r="B120" s="12" t="s">
        <v>12</v>
      </c>
      <c r="C120" s="5" t="s">
        <v>91</v>
      </c>
      <c r="D120" s="5" t="str">
        <f t="shared" si="18"/>
        <v>M&amp;ouml;dling, AUT/MF</v>
      </c>
      <c r="E120" s="6">
        <v>36932</v>
      </c>
      <c r="F120" s="6">
        <v>37257</v>
      </c>
      <c r="G120" s="33">
        <f t="shared" si="19"/>
        <v>3725736932</v>
      </c>
      <c r="H120" s="5">
        <v>10</v>
      </c>
      <c r="I120" s="10" t="s">
        <v>260</v>
      </c>
      <c r="J120" s="7">
        <f t="shared" si="15"/>
        <v>11</v>
      </c>
      <c r="K120" s="7" t="str">
        <f t="shared" si="16"/>
        <v>Jr</v>
      </c>
      <c r="L120" s="10" t="str">
        <f t="shared" si="17"/>
        <v>JUNIOR</v>
      </c>
      <c r="M120" s="5" t="str">
        <f t="shared" si="20"/>
        <v>19th</v>
      </c>
      <c r="N120" s="5">
        <v>19</v>
      </c>
      <c r="O120" s="5">
        <f t="shared" si="21"/>
        <v>408</v>
      </c>
      <c r="P120" s="5"/>
      <c r="Q120" s="5"/>
    </row>
    <row r="121" spans="1:17" ht="12.75">
      <c r="A121" s="13" t="s">
        <v>222</v>
      </c>
      <c r="B121" s="12" t="s">
        <v>11</v>
      </c>
      <c r="C121" s="5" t="s">
        <v>220</v>
      </c>
      <c r="D121" s="5" t="str">
        <f t="shared" si="18"/>
        <v>Orebro, SWE/MS</v>
      </c>
      <c r="E121" s="6">
        <v>36933</v>
      </c>
      <c r="F121" s="6">
        <v>37257</v>
      </c>
      <c r="G121" s="33">
        <f t="shared" si="19"/>
        <v>3725736933</v>
      </c>
      <c r="H121" s="5">
        <v>9</v>
      </c>
      <c r="I121" s="10" t="s">
        <v>105</v>
      </c>
      <c r="J121" s="7">
        <f t="shared" si="15"/>
        <v>9</v>
      </c>
      <c r="K121" s="7" t="str">
        <f t="shared" si="16"/>
        <v>Sr</v>
      </c>
      <c r="L121" s="10" t="str">
        <f t="shared" si="17"/>
        <v>SENIOR</v>
      </c>
      <c r="M121" s="5" t="str">
        <f t="shared" si="20"/>
        <v>1st</v>
      </c>
      <c r="N121" s="5">
        <v>1</v>
      </c>
      <c r="O121" s="5">
        <f t="shared" si="21"/>
        <v>27</v>
      </c>
      <c r="P121" s="5">
        <v>0.027</v>
      </c>
      <c r="Q121" s="5"/>
    </row>
    <row r="122" spans="1:17" ht="12.75">
      <c r="A122" s="13" t="s">
        <v>158</v>
      </c>
      <c r="B122" s="12" t="s">
        <v>17</v>
      </c>
      <c r="C122" s="5" t="s">
        <v>92</v>
      </c>
      <c r="D122" s="5" t="str">
        <f t="shared" si="18"/>
        <v>Basel, SUI/ME</v>
      </c>
      <c r="E122" s="6">
        <v>36939</v>
      </c>
      <c r="F122" s="6">
        <v>37257</v>
      </c>
      <c r="G122" s="33">
        <f t="shared" si="19"/>
        <v>3725736939</v>
      </c>
      <c r="H122" s="5">
        <v>10</v>
      </c>
      <c r="I122" s="10" t="s">
        <v>260</v>
      </c>
      <c r="J122" s="7">
        <f t="shared" si="15"/>
        <v>11</v>
      </c>
      <c r="K122" s="7" t="str">
        <f t="shared" si="16"/>
        <v>Jr</v>
      </c>
      <c r="L122" s="10" t="str">
        <f t="shared" si="17"/>
        <v>JUNIOR</v>
      </c>
      <c r="M122" s="5" t="str">
        <f t="shared" si="20"/>
        <v>2nd</v>
      </c>
      <c r="N122" s="5">
        <v>2</v>
      </c>
      <c r="O122" s="5">
        <f t="shared" si="21"/>
        <v>1104</v>
      </c>
      <c r="P122" s="5"/>
      <c r="Q122" s="5"/>
    </row>
    <row r="123" spans="1:17" ht="12.75">
      <c r="A123" s="13" t="s">
        <v>188</v>
      </c>
      <c r="B123" s="12" t="s">
        <v>17</v>
      </c>
      <c r="C123" s="5" t="s">
        <v>92</v>
      </c>
      <c r="D123" s="5" t="str">
        <f t="shared" si="18"/>
        <v>Basel, SUI/ME</v>
      </c>
      <c r="E123" s="6">
        <v>36939</v>
      </c>
      <c r="F123" s="6">
        <v>37257</v>
      </c>
      <c r="G123" s="33">
        <f t="shared" si="19"/>
        <v>3725736939</v>
      </c>
      <c r="H123" s="5">
        <v>10</v>
      </c>
      <c r="I123" s="10" t="s">
        <v>260</v>
      </c>
      <c r="J123" s="7">
        <f t="shared" si="15"/>
        <v>11</v>
      </c>
      <c r="K123" s="7" t="str">
        <f t="shared" si="16"/>
        <v>Jr</v>
      </c>
      <c r="L123" s="10" t="str">
        <f t="shared" si="17"/>
        <v>JUNIOR</v>
      </c>
      <c r="M123" s="5" t="str">
        <f t="shared" si="20"/>
        <v>20th</v>
      </c>
      <c r="N123" s="5">
        <v>20</v>
      </c>
      <c r="O123" s="5">
        <f t="shared" si="21"/>
        <v>402</v>
      </c>
      <c r="P123" s="5"/>
      <c r="Q123" s="5"/>
    </row>
    <row r="124" spans="1:17" ht="12.75">
      <c r="A124" s="13" t="s">
        <v>51</v>
      </c>
      <c r="B124" s="12" t="s">
        <v>14</v>
      </c>
      <c r="C124" s="5" t="s">
        <v>223</v>
      </c>
      <c r="D124" s="5" t="str">
        <f t="shared" si="18"/>
        <v>Limoges, FRA/WF</v>
      </c>
      <c r="E124" s="6">
        <v>36940</v>
      </c>
      <c r="F124" s="6">
        <v>37257</v>
      </c>
      <c r="G124" s="33">
        <f t="shared" si="19"/>
        <v>3725736940</v>
      </c>
      <c r="H124" s="5">
        <v>10</v>
      </c>
      <c r="I124" s="10" t="s">
        <v>260</v>
      </c>
      <c r="J124" s="7">
        <f t="shared" si="15"/>
        <v>11</v>
      </c>
      <c r="K124" s="7" t="str">
        <f t="shared" si="16"/>
        <v>Jr</v>
      </c>
      <c r="L124" s="10" t="str">
        <f t="shared" si="17"/>
        <v>JUNIOR</v>
      </c>
      <c r="M124" s="5" t="str">
        <f t="shared" si="20"/>
        <v>25th</v>
      </c>
      <c r="N124" s="5">
        <v>25</v>
      </c>
      <c r="O124" s="5">
        <f t="shared" si="21"/>
        <v>372</v>
      </c>
      <c r="P124" s="5"/>
      <c r="Q124" s="5"/>
    </row>
    <row r="125" spans="1:17" ht="12.75">
      <c r="A125" s="13" t="s">
        <v>224</v>
      </c>
      <c r="B125" s="12" t="s">
        <v>17</v>
      </c>
      <c r="C125" s="5" t="s">
        <v>82</v>
      </c>
      <c r="D125" s="5" t="str">
        <f t="shared" si="18"/>
        <v>Budapest, HUN/ME</v>
      </c>
      <c r="E125" s="6">
        <v>36947</v>
      </c>
      <c r="F125" s="6">
        <v>37257</v>
      </c>
      <c r="G125" s="33">
        <f t="shared" si="19"/>
        <v>3725736947</v>
      </c>
      <c r="H125" s="5">
        <v>10</v>
      </c>
      <c r="I125" s="10" t="s">
        <v>105</v>
      </c>
      <c r="J125" s="7">
        <f t="shared" si="15"/>
        <v>9</v>
      </c>
      <c r="K125" s="7" t="str">
        <f t="shared" si="16"/>
        <v>Sr</v>
      </c>
      <c r="L125" s="10" t="str">
        <f t="shared" si="17"/>
        <v>SENIOR</v>
      </c>
      <c r="M125" s="5" t="str">
        <f t="shared" si="20"/>
        <v>15th</v>
      </c>
      <c r="N125" s="5">
        <v>15</v>
      </c>
      <c r="O125" s="5">
        <f t="shared" si="21"/>
        <v>817.09</v>
      </c>
      <c r="P125" s="5">
        <v>1.618</v>
      </c>
      <c r="Q125" s="5"/>
    </row>
    <row r="126" spans="1:17" ht="12.75">
      <c r="A126" s="13" t="s">
        <v>72</v>
      </c>
      <c r="B126" s="12" t="s">
        <v>17</v>
      </c>
      <c r="C126" s="5" t="s">
        <v>82</v>
      </c>
      <c r="D126" s="5" t="str">
        <f t="shared" si="18"/>
        <v>Budapest, HUN/ME</v>
      </c>
      <c r="E126" s="6">
        <v>36947</v>
      </c>
      <c r="F126" s="6">
        <v>37257</v>
      </c>
      <c r="G126" s="33">
        <f t="shared" si="19"/>
        <v>3725736947</v>
      </c>
      <c r="H126" s="5">
        <v>10</v>
      </c>
      <c r="I126" s="10" t="s">
        <v>105</v>
      </c>
      <c r="J126" s="7">
        <f t="shared" si="15"/>
        <v>9</v>
      </c>
      <c r="K126" s="7" t="str">
        <f t="shared" si="16"/>
        <v>Sr</v>
      </c>
      <c r="L126" s="10" t="str">
        <f t="shared" si="17"/>
        <v>SENIOR</v>
      </c>
      <c r="M126" s="5" t="str">
        <f t="shared" si="20"/>
        <v>21st</v>
      </c>
      <c r="N126" s="5">
        <v>21</v>
      </c>
      <c r="O126" s="5">
        <f t="shared" si="21"/>
        <v>533.94</v>
      </c>
      <c r="P126" s="5">
        <v>1.618</v>
      </c>
      <c r="Q126" s="5"/>
    </row>
    <row r="127" spans="1:17" ht="12.75">
      <c r="A127" s="13" t="s">
        <v>140</v>
      </c>
      <c r="B127" s="12" t="s">
        <v>11</v>
      </c>
      <c r="C127" s="5" t="s">
        <v>96</v>
      </c>
      <c r="D127" s="5" t="str">
        <f t="shared" si="18"/>
        <v>Dourdan, FRA/MS</v>
      </c>
      <c r="E127" s="6">
        <v>36947</v>
      </c>
      <c r="F127" s="6">
        <v>37257</v>
      </c>
      <c r="G127" s="33">
        <f t="shared" si="19"/>
        <v>3725736947</v>
      </c>
      <c r="H127" s="5">
        <v>10</v>
      </c>
      <c r="I127" s="10" t="s">
        <v>260</v>
      </c>
      <c r="J127" s="7">
        <f t="shared" si="15"/>
        <v>11</v>
      </c>
      <c r="K127" s="7" t="str">
        <f t="shared" si="16"/>
        <v>Jr</v>
      </c>
      <c r="L127" s="10" t="str">
        <f t="shared" si="17"/>
        <v>JUNIOR</v>
      </c>
      <c r="M127" s="5" t="str">
        <f t="shared" si="20"/>
        <v>11th</v>
      </c>
      <c r="N127" s="5">
        <v>11</v>
      </c>
      <c r="O127" s="5">
        <f t="shared" si="21"/>
        <v>630</v>
      </c>
      <c r="P127" s="5"/>
      <c r="Q127" s="5"/>
    </row>
    <row r="128" spans="1:17" ht="12.75">
      <c r="A128" s="13" t="s">
        <v>194</v>
      </c>
      <c r="B128" s="12" t="s">
        <v>11</v>
      </c>
      <c r="C128" s="5" t="s">
        <v>96</v>
      </c>
      <c r="D128" s="5" t="str">
        <f t="shared" si="18"/>
        <v>Dourdan, FRA/MS</v>
      </c>
      <c r="E128" s="6">
        <v>36947</v>
      </c>
      <c r="F128" s="6">
        <v>37257</v>
      </c>
      <c r="G128" s="33">
        <f t="shared" si="19"/>
        <v>3725736947</v>
      </c>
      <c r="H128" s="5">
        <v>10</v>
      </c>
      <c r="I128" s="10" t="s">
        <v>260</v>
      </c>
      <c r="J128" s="7">
        <f t="shared" si="15"/>
        <v>11</v>
      </c>
      <c r="K128" s="7" t="str">
        <f t="shared" si="16"/>
        <v>Jr</v>
      </c>
      <c r="L128" s="10" t="str">
        <f t="shared" si="17"/>
        <v>JUNIOR</v>
      </c>
      <c r="M128" s="5" t="str">
        <f t="shared" si="20"/>
        <v>28th</v>
      </c>
      <c r="N128" s="5">
        <v>28</v>
      </c>
      <c r="O128" s="5">
        <f t="shared" si="21"/>
        <v>354</v>
      </c>
      <c r="P128" s="5"/>
      <c r="Q128" s="5"/>
    </row>
    <row r="129" spans="1:17" ht="12.75">
      <c r="A129" s="13" t="s">
        <v>168</v>
      </c>
      <c r="B129" s="12" t="s">
        <v>11</v>
      </c>
      <c r="C129" s="5" t="s">
        <v>96</v>
      </c>
      <c r="D129" s="5" t="str">
        <f t="shared" si="18"/>
        <v>Dourdan, FRA/MS</v>
      </c>
      <c r="E129" s="6">
        <v>36947</v>
      </c>
      <c r="F129" s="6">
        <v>37257</v>
      </c>
      <c r="G129" s="33">
        <f t="shared" si="19"/>
        <v>3725736947</v>
      </c>
      <c r="H129" s="5">
        <v>10</v>
      </c>
      <c r="I129" s="10" t="s">
        <v>260</v>
      </c>
      <c r="J129" s="7">
        <f t="shared" si="15"/>
        <v>11</v>
      </c>
      <c r="K129" s="7" t="str">
        <f t="shared" si="16"/>
        <v>Jr</v>
      </c>
      <c r="L129" s="10" t="str">
        <f t="shared" si="17"/>
        <v>JUNIOR</v>
      </c>
      <c r="M129" s="5" t="str">
        <f t="shared" si="20"/>
        <v>7th</v>
      </c>
      <c r="N129" s="5">
        <v>7</v>
      </c>
      <c r="O129" s="5">
        <f t="shared" si="21"/>
        <v>828</v>
      </c>
      <c r="P129" s="5"/>
      <c r="Q129" s="5"/>
    </row>
    <row r="130" spans="1:17" ht="12.75">
      <c r="A130" s="13" t="s">
        <v>106</v>
      </c>
      <c r="B130" s="12" t="s">
        <v>11</v>
      </c>
      <c r="C130" s="5" t="s">
        <v>96</v>
      </c>
      <c r="D130" s="5" t="str">
        <f t="shared" si="18"/>
        <v>Dourdan, FRA/MS</v>
      </c>
      <c r="E130" s="6">
        <v>36947</v>
      </c>
      <c r="F130" s="6">
        <v>37257</v>
      </c>
      <c r="G130" s="33">
        <f t="shared" si="19"/>
        <v>3725736947</v>
      </c>
      <c r="H130" s="5">
        <v>10</v>
      </c>
      <c r="I130" s="10" t="s">
        <v>260</v>
      </c>
      <c r="J130" s="7">
        <f t="shared" si="15"/>
        <v>11</v>
      </c>
      <c r="K130" s="7" t="str">
        <f t="shared" si="16"/>
        <v>Jr</v>
      </c>
      <c r="L130" s="10" t="str">
        <f t="shared" si="17"/>
        <v>JUNIOR</v>
      </c>
      <c r="M130" s="5" t="str">
        <f t="shared" si="20"/>
        <v>3rd</v>
      </c>
      <c r="N130" s="5">
        <v>3</v>
      </c>
      <c r="O130" s="5">
        <f t="shared" si="21"/>
        <v>1020</v>
      </c>
      <c r="P130" s="5"/>
      <c r="Q130" s="5"/>
    </row>
    <row r="131" spans="1:17" ht="12.75">
      <c r="A131" s="13" t="s">
        <v>76</v>
      </c>
      <c r="B131" s="12" t="s">
        <v>11</v>
      </c>
      <c r="C131" s="5" t="s">
        <v>96</v>
      </c>
      <c r="D131" s="5" t="str">
        <f t="shared" si="18"/>
        <v>Dourdan, FRA/MS</v>
      </c>
      <c r="E131" s="6">
        <v>36947</v>
      </c>
      <c r="F131" s="6">
        <v>37257</v>
      </c>
      <c r="G131" s="33">
        <f t="shared" si="19"/>
        <v>3725736947</v>
      </c>
      <c r="H131" s="5">
        <v>10</v>
      </c>
      <c r="I131" s="10" t="s">
        <v>260</v>
      </c>
      <c r="J131" s="7">
        <f aca="true" t="shared" si="22" ref="J131:J194">HLOOKUP($I131,PointTableHeader,2)</f>
        <v>11</v>
      </c>
      <c r="K131" s="7" t="str">
        <f aca="true" t="shared" si="23" ref="K131:K194">IF(L131="JUNIOR","Jr",IF(OR(L131="CADET",L131="CDT-WLDS"),"Cadet","Sr"))</f>
        <v>Jr</v>
      </c>
      <c r="L131" s="10" t="str">
        <f aca="true" t="shared" si="24" ref="L131:L194">IF(OR(I131="G",I131="N"),"SENIOR",IF(OR(I131="H1",I131="M"),"JUNIOR",IF(I131="L","CDT-WLDS",IF(OR(I131="E1",I131="K"),"CADET",I131))))</f>
        <v>JUNIOR</v>
      </c>
      <c r="M131" s="5" t="str">
        <f t="shared" si="20"/>
        <v>20th</v>
      </c>
      <c r="N131" s="5">
        <v>20</v>
      </c>
      <c r="O131" s="5">
        <f t="shared" si="21"/>
        <v>402</v>
      </c>
      <c r="P131" s="5"/>
      <c r="Q131" s="5"/>
    </row>
    <row r="132" spans="1:17" ht="12.75">
      <c r="A132" s="13" t="s">
        <v>199</v>
      </c>
      <c r="B132" s="12" t="s">
        <v>85</v>
      </c>
      <c r="C132" s="5" t="s">
        <v>96</v>
      </c>
      <c r="D132" s="5" t="str">
        <f t="shared" si="18"/>
        <v>Dourdan, FRA/WS</v>
      </c>
      <c r="E132" s="6">
        <v>36947</v>
      </c>
      <c r="F132" s="6">
        <v>37257</v>
      </c>
      <c r="G132" s="33">
        <f t="shared" si="19"/>
        <v>3725736947</v>
      </c>
      <c r="H132" s="5">
        <v>10</v>
      </c>
      <c r="I132" s="10" t="s">
        <v>260</v>
      </c>
      <c r="J132" s="7">
        <f t="shared" si="22"/>
        <v>11</v>
      </c>
      <c r="K132" s="7" t="str">
        <f t="shared" si="23"/>
        <v>Jr</v>
      </c>
      <c r="L132" s="10" t="str">
        <f t="shared" si="24"/>
        <v>JUNIOR</v>
      </c>
      <c r="M132" s="5" t="str">
        <f t="shared" si="20"/>
        <v>32nd</v>
      </c>
      <c r="N132" s="5">
        <v>32</v>
      </c>
      <c r="O132" s="5">
        <f t="shared" si="21"/>
        <v>330</v>
      </c>
      <c r="P132" s="5"/>
      <c r="Q132" s="5"/>
    </row>
    <row r="133" spans="1:17" ht="12.75">
      <c r="A133" s="13" t="s">
        <v>107</v>
      </c>
      <c r="B133" s="12" t="s">
        <v>85</v>
      </c>
      <c r="C133" s="5" t="s">
        <v>96</v>
      </c>
      <c r="D133" s="5" t="str">
        <f t="shared" si="18"/>
        <v>Dourdan, FRA/WS</v>
      </c>
      <c r="E133" s="6">
        <v>36947</v>
      </c>
      <c r="F133" s="6">
        <v>37257</v>
      </c>
      <c r="G133" s="33">
        <f t="shared" si="19"/>
        <v>3725736947</v>
      </c>
      <c r="H133" s="5">
        <v>10</v>
      </c>
      <c r="I133" s="10" t="s">
        <v>260</v>
      </c>
      <c r="J133" s="7">
        <f t="shared" si="22"/>
        <v>11</v>
      </c>
      <c r="K133" s="7" t="str">
        <f t="shared" si="23"/>
        <v>Jr</v>
      </c>
      <c r="L133" s="10" t="str">
        <f t="shared" si="24"/>
        <v>JUNIOR</v>
      </c>
      <c r="M133" s="5" t="str">
        <f t="shared" si="20"/>
        <v>7th</v>
      </c>
      <c r="N133" s="5">
        <v>7</v>
      </c>
      <c r="O133" s="5">
        <f t="shared" si="21"/>
        <v>828</v>
      </c>
      <c r="P133" s="5"/>
      <c r="Q133" s="5"/>
    </row>
    <row r="134" spans="1:17" ht="12.75">
      <c r="A134" s="13" t="s">
        <v>205</v>
      </c>
      <c r="B134" s="12" t="s">
        <v>85</v>
      </c>
      <c r="C134" s="5" t="s">
        <v>96</v>
      </c>
      <c r="D134" s="5" t="str">
        <f t="shared" si="18"/>
        <v>Dourdan, FRA/WS</v>
      </c>
      <c r="E134" s="6">
        <v>36947</v>
      </c>
      <c r="F134" s="6">
        <v>37257</v>
      </c>
      <c r="G134" s="33">
        <f t="shared" si="19"/>
        <v>3725736947</v>
      </c>
      <c r="H134" s="5">
        <v>10</v>
      </c>
      <c r="I134" s="10" t="s">
        <v>260</v>
      </c>
      <c r="J134" s="7">
        <f t="shared" si="22"/>
        <v>11</v>
      </c>
      <c r="K134" s="7" t="str">
        <f t="shared" si="23"/>
        <v>Jr</v>
      </c>
      <c r="L134" s="10" t="str">
        <f t="shared" si="24"/>
        <v>JUNIOR</v>
      </c>
      <c r="M134" s="5" t="str">
        <f t="shared" si="20"/>
        <v>12th</v>
      </c>
      <c r="N134" s="5">
        <v>12</v>
      </c>
      <c r="O134" s="5">
        <f t="shared" si="21"/>
        <v>624</v>
      </c>
      <c r="P134" s="5"/>
      <c r="Q134" s="5"/>
    </row>
    <row r="135" spans="1:17" ht="12.75">
      <c r="A135" s="13" t="s">
        <v>209</v>
      </c>
      <c r="B135" s="12" t="s">
        <v>17</v>
      </c>
      <c r="C135" s="5" t="s">
        <v>195</v>
      </c>
      <c r="D135" s="5" t="str">
        <f t="shared" si="18"/>
        <v>Osnabr&amp;uuml;ck, GER/ME</v>
      </c>
      <c r="E135" s="6">
        <v>36947</v>
      </c>
      <c r="F135" s="6">
        <v>37257</v>
      </c>
      <c r="G135" s="33">
        <f t="shared" si="19"/>
        <v>3725736947</v>
      </c>
      <c r="H135" s="5">
        <v>10</v>
      </c>
      <c r="I135" s="10" t="s">
        <v>261</v>
      </c>
      <c r="J135" s="7">
        <f t="shared" si="22"/>
        <v>7</v>
      </c>
      <c r="K135" s="7" t="str">
        <f t="shared" si="23"/>
        <v>Cadet</v>
      </c>
      <c r="L135" s="10" t="str">
        <f t="shared" si="24"/>
        <v>CADET</v>
      </c>
      <c r="M135" s="5" t="str">
        <f t="shared" si="20"/>
        <v>8th</v>
      </c>
      <c r="N135" s="5">
        <v>8</v>
      </c>
      <c r="O135" s="5">
        <f t="shared" si="21"/>
        <v>342.5</v>
      </c>
      <c r="P135" s="5"/>
      <c r="Q135" s="5"/>
    </row>
    <row r="136" spans="1:17" ht="12.75">
      <c r="A136" s="13" t="s">
        <v>227</v>
      </c>
      <c r="B136" s="12" t="s">
        <v>11</v>
      </c>
      <c r="C136" s="5" t="s">
        <v>98</v>
      </c>
      <c r="D136" s="5" t="str">
        <f t="shared" si="18"/>
        <v>Bonn, GER/MS</v>
      </c>
      <c r="E136" s="6">
        <v>36953</v>
      </c>
      <c r="F136" s="6">
        <v>37257</v>
      </c>
      <c r="G136" s="33">
        <f t="shared" si="19"/>
        <v>3725736953</v>
      </c>
      <c r="H136" s="5">
        <v>10</v>
      </c>
      <c r="I136" s="10" t="s">
        <v>261</v>
      </c>
      <c r="J136" s="7">
        <f t="shared" si="22"/>
        <v>7</v>
      </c>
      <c r="K136" s="7" t="str">
        <f t="shared" si="23"/>
        <v>Cadet</v>
      </c>
      <c r="L136" s="10" t="str">
        <f t="shared" si="24"/>
        <v>CADET</v>
      </c>
      <c r="M136" s="5" t="str">
        <f t="shared" si="20"/>
        <v>12th</v>
      </c>
      <c r="N136" s="5">
        <v>12</v>
      </c>
      <c r="O136" s="5">
        <f t="shared" si="21"/>
        <v>263.75</v>
      </c>
      <c r="P136" s="5"/>
      <c r="Q136" s="5"/>
    </row>
    <row r="137" spans="1:17" ht="12.75">
      <c r="A137" s="13" t="s">
        <v>142</v>
      </c>
      <c r="B137" s="12" t="s">
        <v>11</v>
      </c>
      <c r="C137" s="5" t="s">
        <v>98</v>
      </c>
      <c r="D137" s="5" t="str">
        <f t="shared" si="18"/>
        <v>Bonn, GER/MS</v>
      </c>
      <c r="E137" s="6">
        <v>36953</v>
      </c>
      <c r="F137" s="6">
        <v>37257</v>
      </c>
      <c r="G137" s="33">
        <f t="shared" si="19"/>
        <v>3725736953</v>
      </c>
      <c r="H137" s="5">
        <v>10</v>
      </c>
      <c r="I137" s="10" t="s">
        <v>261</v>
      </c>
      <c r="J137" s="7">
        <f t="shared" si="22"/>
        <v>7</v>
      </c>
      <c r="K137" s="7" t="str">
        <f t="shared" si="23"/>
        <v>Cadet</v>
      </c>
      <c r="L137" s="10" t="str">
        <f t="shared" si="24"/>
        <v>CADET</v>
      </c>
      <c r="M137" s="5" t="str">
        <f t="shared" si="20"/>
        <v>9th</v>
      </c>
      <c r="N137" s="5">
        <v>9</v>
      </c>
      <c r="O137" s="5">
        <f t="shared" si="21"/>
        <v>267.5</v>
      </c>
      <c r="P137" s="5"/>
      <c r="Q137" s="5"/>
    </row>
    <row r="138" spans="1:17" ht="12.75">
      <c r="A138" s="13" t="s">
        <v>141</v>
      </c>
      <c r="B138" s="12" t="s">
        <v>11</v>
      </c>
      <c r="C138" s="5" t="s">
        <v>98</v>
      </c>
      <c r="D138" s="5" t="str">
        <f t="shared" si="18"/>
        <v>Bonn, GER/MS</v>
      </c>
      <c r="E138" s="6">
        <v>36953</v>
      </c>
      <c r="F138" s="6">
        <v>37257</v>
      </c>
      <c r="G138" s="33">
        <f t="shared" si="19"/>
        <v>3725736953</v>
      </c>
      <c r="H138" s="5">
        <v>10</v>
      </c>
      <c r="I138" s="10" t="s">
        <v>261</v>
      </c>
      <c r="J138" s="7">
        <f t="shared" si="22"/>
        <v>7</v>
      </c>
      <c r="K138" s="7" t="str">
        <f t="shared" si="23"/>
        <v>Cadet</v>
      </c>
      <c r="L138" s="10" t="str">
        <f t="shared" si="24"/>
        <v>CADET</v>
      </c>
      <c r="M138" s="5" t="str">
        <f t="shared" si="20"/>
        <v>2nd</v>
      </c>
      <c r="N138" s="5">
        <v>2</v>
      </c>
      <c r="O138" s="5">
        <f t="shared" si="21"/>
        <v>460</v>
      </c>
      <c r="P138" s="5"/>
      <c r="Q138" s="5"/>
    </row>
    <row r="139" spans="1:17" ht="12.75">
      <c r="A139" s="13" t="s">
        <v>228</v>
      </c>
      <c r="B139" s="12" t="s">
        <v>11</v>
      </c>
      <c r="C139" s="5" t="s">
        <v>98</v>
      </c>
      <c r="D139" s="5" t="str">
        <f t="shared" si="18"/>
        <v>Bonn, GER/MS</v>
      </c>
      <c r="E139" s="6">
        <v>36953</v>
      </c>
      <c r="F139" s="6">
        <v>37257</v>
      </c>
      <c r="G139" s="33">
        <f t="shared" si="19"/>
        <v>3725736953</v>
      </c>
      <c r="H139" s="5">
        <v>10</v>
      </c>
      <c r="I139" s="10" t="s">
        <v>261</v>
      </c>
      <c r="J139" s="7">
        <f t="shared" si="22"/>
        <v>7</v>
      </c>
      <c r="K139" s="7" t="str">
        <f t="shared" si="23"/>
        <v>Cadet</v>
      </c>
      <c r="L139" s="10" t="str">
        <f t="shared" si="24"/>
        <v>CADET</v>
      </c>
      <c r="M139" s="5" t="str">
        <f t="shared" si="20"/>
        <v>24th</v>
      </c>
      <c r="N139" s="5">
        <v>24</v>
      </c>
      <c r="O139" s="5">
        <f t="shared" si="21"/>
        <v>166.25</v>
      </c>
      <c r="P139" s="5"/>
      <c r="Q139" s="5"/>
    </row>
    <row r="140" spans="1:17" ht="12.75">
      <c r="A140" s="13" t="s">
        <v>143</v>
      </c>
      <c r="B140" s="12" t="s">
        <v>11</v>
      </c>
      <c r="C140" s="5" t="s">
        <v>98</v>
      </c>
      <c r="D140" s="5" t="str">
        <f t="shared" si="18"/>
        <v>Bonn, GER/MS</v>
      </c>
      <c r="E140" s="6">
        <v>36953</v>
      </c>
      <c r="F140" s="6">
        <v>37257</v>
      </c>
      <c r="G140" s="33">
        <f t="shared" si="19"/>
        <v>3725736953</v>
      </c>
      <c r="H140" s="5">
        <v>10</v>
      </c>
      <c r="I140" s="10" t="s">
        <v>261</v>
      </c>
      <c r="J140" s="7">
        <f t="shared" si="22"/>
        <v>7</v>
      </c>
      <c r="K140" s="7" t="str">
        <f t="shared" si="23"/>
        <v>Cadet</v>
      </c>
      <c r="L140" s="10" t="str">
        <f t="shared" si="24"/>
        <v>CADET</v>
      </c>
      <c r="M140" s="5" t="str">
        <f t="shared" si="20"/>
        <v>3rd</v>
      </c>
      <c r="N140" s="5">
        <v>3</v>
      </c>
      <c r="O140" s="5">
        <f t="shared" si="21"/>
        <v>425</v>
      </c>
      <c r="P140" s="5"/>
      <c r="Q140" s="5"/>
    </row>
    <row r="141" spans="1:17" ht="12.75">
      <c r="A141" s="13" t="s">
        <v>226</v>
      </c>
      <c r="B141" s="12" t="s">
        <v>17</v>
      </c>
      <c r="C141" s="5" t="s">
        <v>101</v>
      </c>
      <c r="D141" s="5" t="str">
        <f t="shared" si="18"/>
        <v>Burgos, ESP/ME</v>
      </c>
      <c r="E141" s="6">
        <v>36953</v>
      </c>
      <c r="F141" s="6">
        <v>37257</v>
      </c>
      <c r="G141" s="33">
        <f t="shared" si="19"/>
        <v>3725736953</v>
      </c>
      <c r="H141" s="5">
        <v>10</v>
      </c>
      <c r="I141" s="10" t="s">
        <v>260</v>
      </c>
      <c r="J141" s="7">
        <f t="shared" si="22"/>
        <v>11</v>
      </c>
      <c r="K141" s="7" t="str">
        <f t="shared" si="23"/>
        <v>Jr</v>
      </c>
      <c r="L141" s="10" t="str">
        <f t="shared" si="24"/>
        <v>JUNIOR</v>
      </c>
      <c r="M141" s="5" t="str">
        <f t="shared" si="20"/>
        <v>32nd</v>
      </c>
      <c r="N141" s="5">
        <v>32</v>
      </c>
      <c r="O141" s="5">
        <f t="shared" si="21"/>
        <v>330</v>
      </c>
      <c r="P141" s="5"/>
      <c r="Q141" s="5"/>
    </row>
    <row r="142" spans="1:17" ht="12.75">
      <c r="A142" s="13" t="s">
        <v>225</v>
      </c>
      <c r="B142" s="12" t="s">
        <v>17</v>
      </c>
      <c r="C142" s="5" t="s">
        <v>101</v>
      </c>
      <c r="D142" s="5" t="str">
        <f t="shared" si="18"/>
        <v>Burgos, ESP/ME</v>
      </c>
      <c r="E142" s="6">
        <v>36953</v>
      </c>
      <c r="F142" s="6">
        <v>37257</v>
      </c>
      <c r="G142" s="33">
        <f t="shared" si="19"/>
        <v>3725736953</v>
      </c>
      <c r="H142" s="5">
        <v>10</v>
      </c>
      <c r="I142" s="10" t="s">
        <v>260</v>
      </c>
      <c r="J142" s="7">
        <f t="shared" si="22"/>
        <v>11</v>
      </c>
      <c r="K142" s="7" t="str">
        <f t="shared" si="23"/>
        <v>Jr</v>
      </c>
      <c r="L142" s="10" t="str">
        <f t="shared" si="24"/>
        <v>JUNIOR</v>
      </c>
      <c r="M142" s="5" t="str">
        <f t="shared" si="20"/>
        <v>30th</v>
      </c>
      <c r="N142" s="5">
        <v>30</v>
      </c>
      <c r="O142" s="5">
        <f t="shared" si="21"/>
        <v>342</v>
      </c>
      <c r="P142" s="5"/>
      <c r="Q142" s="5"/>
    </row>
    <row r="143" spans="1:17" ht="12.75">
      <c r="A143" s="13" t="s">
        <v>188</v>
      </c>
      <c r="B143" s="12" t="s">
        <v>17</v>
      </c>
      <c r="C143" s="5" t="s">
        <v>101</v>
      </c>
      <c r="D143" s="5" t="str">
        <f t="shared" si="18"/>
        <v>Burgos, ESP/ME</v>
      </c>
      <c r="E143" s="6">
        <v>36953</v>
      </c>
      <c r="F143" s="6">
        <v>37257</v>
      </c>
      <c r="G143" s="33">
        <f t="shared" si="19"/>
        <v>3725736953</v>
      </c>
      <c r="H143" s="5">
        <v>10</v>
      </c>
      <c r="I143" s="10" t="s">
        <v>260</v>
      </c>
      <c r="J143" s="7">
        <f t="shared" si="22"/>
        <v>11</v>
      </c>
      <c r="K143" s="7" t="str">
        <f t="shared" si="23"/>
        <v>Jr</v>
      </c>
      <c r="L143" s="10" t="str">
        <f t="shared" si="24"/>
        <v>JUNIOR</v>
      </c>
      <c r="M143" s="5" t="str">
        <f t="shared" si="20"/>
        <v>3rd</v>
      </c>
      <c r="N143" s="5">
        <v>3</v>
      </c>
      <c r="O143" s="5">
        <f t="shared" si="21"/>
        <v>1020</v>
      </c>
      <c r="P143" s="5"/>
      <c r="Q143" s="5"/>
    </row>
    <row r="144" spans="1:17" ht="12.75">
      <c r="A144" s="13" t="s">
        <v>93</v>
      </c>
      <c r="B144" s="12" t="s">
        <v>17</v>
      </c>
      <c r="C144" s="5" t="s">
        <v>101</v>
      </c>
      <c r="D144" s="5" t="str">
        <f t="shared" si="18"/>
        <v>Burgos, ESP/ME</v>
      </c>
      <c r="E144" s="6">
        <v>36953</v>
      </c>
      <c r="F144" s="6">
        <v>37257</v>
      </c>
      <c r="G144" s="33">
        <f t="shared" si="19"/>
        <v>3725736953</v>
      </c>
      <c r="H144" s="5">
        <v>10</v>
      </c>
      <c r="I144" s="10" t="s">
        <v>260</v>
      </c>
      <c r="J144" s="7">
        <f t="shared" si="22"/>
        <v>11</v>
      </c>
      <c r="K144" s="7" t="str">
        <f t="shared" si="23"/>
        <v>Jr</v>
      </c>
      <c r="L144" s="10" t="str">
        <f t="shared" si="24"/>
        <v>JUNIOR</v>
      </c>
      <c r="M144" s="5" t="str">
        <f t="shared" si="20"/>
        <v>7th</v>
      </c>
      <c r="N144" s="5">
        <v>7</v>
      </c>
      <c r="O144" s="5">
        <f t="shared" si="21"/>
        <v>828</v>
      </c>
      <c r="P144" s="5"/>
      <c r="Q144" s="5"/>
    </row>
    <row r="145" spans="1:17" ht="12.75">
      <c r="A145" s="13" t="s">
        <v>205</v>
      </c>
      <c r="B145" s="12" t="s">
        <v>85</v>
      </c>
      <c r="C145" s="5" t="s">
        <v>82</v>
      </c>
      <c r="D145" s="5" t="str">
        <f t="shared" si="18"/>
        <v>Budapest, HUN/WS</v>
      </c>
      <c r="E145" s="6">
        <v>36954</v>
      </c>
      <c r="F145" s="6">
        <v>37257</v>
      </c>
      <c r="G145" s="33">
        <f t="shared" si="19"/>
        <v>3725736954</v>
      </c>
      <c r="H145" s="5">
        <v>10</v>
      </c>
      <c r="I145" s="10" t="s">
        <v>105</v>
      </c>
      <c r="J145" s="7">
        <f t="shared" si="22"/>
        <v>9</v>
      </c>
      <c r="K145" s="7" t="str">
        <f t="shared" si="23"/>
        <v>Sr</v>
      </c>
      <c r="L145" s="10" t="str">
        <f t="shared" si="24"/>
        <v>SENIOR</v>
      </c>
      <c r="M145" s="5" t="str">
        <f t="shared" si="20"/>
        <v>15th</v>
      </c>
      <c r="N145" s="5">
        <v>15</v>
      </c>
      <c r="O145" s="5">
        <f t="shared" si="21"/>
        <v>1010</v>
      </c>
      <c r="P145" s="5">
        <v>2</v>
      </c>
      <c r="Q145" s="5"/>
    </row>
    <row r="146" spans="1:17" ht="12.75">
      <c r="A146" s="13" t="s">
        <v>108</v>
      </c>
      <c r="B146" s="12" t="s">
        <v>85</v>
      </c>
      <c r="C146" s="5" t="s">
        <v>82</v>
      </c>
      <c r="D146" s="5" t="str">
        <f t="shared" si="18"/>
        <v>Budapest, HUN/WS</v>
      </c>
      <c r="E146" s="6">
        <v>36954</v>
      </c>
      <c r="F146" s="6">
        <v>37257</v>
      </c>
      <c r="G146" s="33">
        <f t="shared" si="19"/>
        <v>3725736954</v>
      </c>
      <c r="H146" s="5">
        <v>10</v>
      </c>
      <c r="I146" s="10" t="s">
        <v>105</v>
      </c>
      <c r="J146" s="7">
        <f t="shared" si="22"/>
        <v>9</v>
      </c>
      <c r="K146" s="7" t="str">
        <f t="shared" si="23"/>
        <v>Sr</v>
      </c>
      <c r="L146" s="10" t="str">
        <f t="shared" si="24"/>
        <v>SENIOR</v>
      </c>
      <c r="M146" s="5" t="str">
        <f t="shared" si="20"/>
        <v>13th</v>
      </c>
      <c r="N146" s="5">
        <v>13</v>
      </c>
      <c r="O146" s="5">
        <f t="shared" si="21"/>
        <v>1030</v>
      </c>
      <c r="P146" s="5">
        <v>2</v>
      </c>
      <c r="Q146" s="5"/>
    </row>
    <row r="147" spans="1:17" ht="12.75">
      <c r="A147" s="13" t="s">
        <v>100</v>
      </c>
      <c r="B147" s="12" t="s">
        <v>85</v>
      </c>
      <c r="C147" s="5" t="s">
        <v>82</v>
      </c>
      <c r="D147" s="5" t="str">
        <f t="shared" si="18"/>
        <v>Budapest, HUN/WS</v>
      </c>
      <c r="E147" s="6">
        <v>36954</v>
      </c>
      <c r="F147" s="6">
        <v>37257</v>
      </c>
      <c r="G147" s="33">
        <f t="shared" si="19"/>
        <v>3725736954</v>
      </c>
      <c r="H147" s="5">
        <v>10</v>
      </c>
      <c r="I147" s="10" t="s">
        <v>105</v>
      </c>
      <c r="J147" s="7">
        <f t="shared" si="22"/>
        <v>9</v>
      </c>
      <c r="K147" s="7" t="str">
        <f t="shared" si="23"/>
        <v>Sr</v>
      </c>
      <c r="L147" s="10" t="str">
        <f t="shared" si="24"/>
        <v>SENIOR</v>
      </c>
      <c r="M147" s="5" t="str">
        <f t="shared" si="20"/>
        <v>30th</v>
      </c>
      <c r="N147" s="5">
        <v>30</v>
      </c>
      <c r="O147" s="5">
        <f t="shared" si="21"/>
        <v>570</v>
      </c>
      <c r="P147" s="5">
        <v>2</v>
      </c>
      <c r="Q147" s="5"/>
    </row>
    <row r="148" spans="1:17" ht="12.75">
      <c r="A148" s="13" t="s">
        <v>103</v>
      </c>
      <c r="B148" s="12" t="s">
        <v>85</v>
      </c>
      <c r="C148" s="5" t="s">
        <v>82</v>
      </c>
      <c r="D148" s="5" t="str">
        <f t="shared" si="18"/>
        <v>Budapest, HUN/WS</v>
      </c>
      <c r="E148" s="6">
        <v>36954</v>
      </c>
      <c r="F148" s="6">
        <v>37257</v>
      </c>
      <c r="G148" s="33">
        <f t="shared" si="19"/>
        <v>3725736954</v>
      </c>
      <c r="H148" s="5">
        <v>10</v>
      </c>
      <c r="I148" s="10" t="s">
        <v>105</v>
      </c>
      <c r="J148" s="7">
        <f t="shared" si="22"/>
        <v>9</v>
      </c>
      <c r="K148" s="7" t="str">
        <f t="shared" si="23"/>
        <v>Sr</v>
      </c>
      <c r="L148" s="10" t="str">
        <f t="shared" si="24"/>
        <v>SENIOR</v>
      </c>
      <c r="M148" s="5" t="str">
        <f t="shared" si="20"/>
        <v>16th</v>
      </c>
      <c r="N148" s="5">
        <v>16</v>
      </c>
      <c r="O148" s="5">
        <f t="shared" si="21"/>
        <v>1000</v>
      </c>
      <c r="P148" s="5">
        <v>2</v>
      </c>
      <c r="Q148" s="5"/>
    </row>
    <row r="149" spans="1:17" ht="12.75">
      <c r="A149" s="13" t="s">
        <v>222</v>
      </c>
      <c r="B149" s="12" t="s">
        <v>11</v>
      </c>
      <c r="C149" s="5" t="s">
        <v>229</v>
      </c>
      <c r="D149" s="5" t="str">
        <f t="shared" si="18"/>
        <v>Edinburgh, GBR/MS</v>
      </c>
      <c r="E149" s="6">
        <v>36968</v>
      </c>
      <c r="F149" s="6">
        <v>37257</v>
      </c>
      <c r="G149" s="33">
        <f t="shared" si="19"/>
        <v>3725736968</v>
      </c>
      <c r="H149" s="5">
        <v>9</v>
      </c>
      <c r="I149" s="10" t="s">
        <v>105</v>
      </c>
      <c r="J149" s="7">
        <f t="shared" si="22"/>
        <v>9</v>
      </c>
      <c r="K149" s="7" t="str">
        <f t="shared" si="23"/>
        <v>Sr</v>
      </c>
      <c r="L149" s="10" t="str">
        <f t="shared" si="24"/>
        <v>SENIOR</v>
      </c>
      <c r="M149" s="5" t="str">
        <f t="shared" si="20"/>
        <v>9th</v>
      </c>
      <c r="N149" s="5">
        <v>9</v>
      </c>
      <c r="O149" s="5">
        <f t="shared" si="21"/>
        <v>14.445</v>
      </c>
      <c r="P149" s="5">
        <v>0.027</v>
      </c>
      <c r="Q149" s="5"/>
    </row>
    <row r="150" spans="1:17" ht="12.75">
      <c r="A150" s="13" t="s">
        <v>107</v>
      </c>
      <c r="B150" s="12" t="s">
        <v>85</v>
      </c>
      <c r="C150" s="5" t="s">
        <v>154</v>
      </c>
      <c r="D150" s="5" t="str">
        <f t="shared" si="18"/>
        <v>Foggia, ITA/WS</v>
      </c>
      <c r="E150" s="6">
        <v>36968</v>
      </c>
      <c r="F150" s="6">
        <v>37257</v>
      </c>
      <c r="G150" s="33">
        <f t="shared" si="19"/>
        <v>3725736968</v>
      </c>
      <c r="H150" s="5">
        <v>10</v>
      </c>
      <c r="I150" s="10" t="s">
        <v>105</v>
      </c>
      <c r="J150" s="7">
        <f t="shared" si="22"/>
        <v>9</v>
      </c>
      <c r="K150" s="7" t="str">
        <f t="shared" si="23"/>
        <v>Sr</v>
      </c>
      <c r="L150" s="10" t="str">
        <f t="shared" si="24"/>
        <v>SENIOR</v>
      </c>
      <c r="M150" s="5" t="str">
        <f t="shared" si="20"/>
        <v>25th</v>
      </c>
      <c r="N150" s="5">
        <v>25</v>
      </c>
      <c r="O150" s="5">
        <f t="shared" si="21"/>
        <v>620</v>
      </c>
      <c r="P150" s="5">
        <v>2</v>
      </c>
      <c r="Q150" s="5"/>
    </row>
    <row r="151" spans="1:17" ht="12.75">
      <c r="A151" s="13" t="s">
        <v>108</v>
      </c>
      <c r="B151" s="12" t="s">
        <v>85</v>
      </c>
      <c r="C151" s="5" t="s">
        <v>154</v>
      </c>
      <c r="D151" s="5" t="str">
        <f t="shared" si="18"/>
        <v>Foggia, ITA/WS</v>
      </c>
      <c r="E151" s="6">
        <v>36968</v>
      </c>
      <c r="F151" s="6">
        <v>37257</v>
      </c>
      <c r="G151" s="33">
        <f t="shared" si="19"/>
        <v>3725736968</v>
      </c>
      <c r="H151" s="5">
        <v>10</v>
      </c>
      <c r="I151" s="10" t="s">
        <v>105</v>
      </c>
      <c r="J151" s="7">
        <f t="shared" si="22"/>
        <v>9</v>
      </c>
      <c r="K151" s="7" t="str">
        <f t="shared" si="23"/>
        <v>Sr</v>
      </c>
      <c r="L151" s="10" t="str">
        <f t="shared" si="24"/>
        <v>SENIOR</v>
      </c>
      <c r="M151" s="5" t="str">
        <f t="shared" si="20"/>
        <v>19th</v>
      </c>
      <c r="N151" s="5">
        <v>19</v>
      </c>
      <c r="O151" s="5">
        <f t="shared" si="21"/>
        <v>680</v>
      </c>
      <c r="P151" s="5">
        <v>2</v>
      </c>
      <c r="Q151" s="5"/>
    </row>
    <row r="152" spans="1:17" ht="12.75">
      <c r="A152" s="13" t="s">
        <v>121</v>
      </c>
      <c r="B152" s="12" t="s">
        <v>85</v>
      </c>
      <c r="C152" s="5" t="s">
        <v>154</v>
      </c>
      <c r="D152" s="5" t="str">
        <f t="shared" si="18"/>
        <v>Foggia, ITA/WS</v>
      </c>
      <c r="E152" s="6">
        <v>36968</v>
      </c>
      <c r="F152" s="6">
        <v>37257</v>
      </c>
      <c r="G152" s="33">
        <f t="shared" si="19"/>
        <v>3725736968</v>
      </c>
      <c r="H152" s="5">
        <v>10</v>
      </c>
      <c r="I152" s="10" t="s">
        <v>105</v>
      </c>
      <c r="J152" s="7">
        <f t="shared" si="22"/>
        <v>9</v>
      </c>
      <c r="K152" s="7" t="str">
        <f t="shared" si="23"/>
        <v>Sr</v>
      </c>
      <c r="L152" s="10" t="str">
        <f t="shared" si="24"/>
        <v>SENIOR</v>
      </c>
      <c r="M152" s="5" t="str">
        <f t="shared" si="20"/>
        <v>28th</v>
      </c>
      <c r="N152" s="5">
        <v>28</v>
      </c>
      <c r="O152" s="5">
        <f t="shared" si="21"/>
        <v>590</v>
      </c>
      <c r="P152" s="5">
        <v>2</v>
      </c>
      <c r="Q152" s="5"/>
    </row>
    <row r="153" spans="1:17" ht="12.75">
      <c r="A153" s="13" t="s">
        <v>100</v>
      </c>
      <c r="B153" s="12" t="s">
        <v>85</v>
      </c>
      <c r="C153" s="5" t="s">
        <v>154</v>
      </c>
      <c r="D153" s="5" t="str">
        <f t="shared" si="18"/>
        <v>Foggia, ITA/WS</v>
      </c>
      <c r="E153" s="6">
        <v>36968</v>
      </c>
      <c r="F153" s="6">
        <v>37257</v>
      </c>
      <c r="G153" s="33">
        <f t="shared" si="19"/>
        <v>3725736968</v>
      </c>
      <c r="H153" s="5">
        <v>10</v>
      </c>
      <c r="I153" s="10" t="s">
        <v>105</v>
      </c>
      <c r="J153" s="7">
        <f t="shared" si="22"/>
        <v>9</v>
      </c>
      <c r="K153" s="7" t="str">
        <f t="shared" si="23"/>
        <v>Sr</v>
      </c>
      <c r="L153" s="10" t="str">
        <f t="shared" si="24"/>
        <v>SENIOR</v>
      </c>
      <c r="M153" s="5" t="str">
        <f t="shared" si="20"/>
        <v>29th</v>
      </c>
      <c r="N153" s="5">
        <v>29</v>
      </c>
      <c r="O153" s="5">
        <f t="shared" si="21"/>
        <v>580</v>
      </c>
      <c r="P153" s="5">
        <v>2</v>
      </c>
      <c r="Q153" s="5"/>
    </row>
    <row r="154" spans="1:17" ht="12.75">
      <c r="A154" s="13" t="s">
        <v>157</v>
      </c>
      <c r="B154" s="12" t="s">
        <v>85</v>
      </c>
      <c r="C154" s="5" t="s">
        <v>154</v>
      </c>
      <c r="D154" s="5" t="str">
        <f t="shared" si="18"/>
        <v>Foggia, ITA/WS</v>
      </c>
      <c r="E154" s="6">
        <v>36968</v>
      </c>
      <c r="F154" s="6">
        <v>37257</v>
      </c>
      <c r="G154" s="33">
        <f t="shared" si="19"/>
        <v>3725736968</v>
      </c>
      <c r="H154" s="5">
        <v>10</v>
      </c>
      <c r="I154" s="10" t="s">
        <v>105</v>
      </c>
      <c r="J154" s="7">
        <f t="shared" si="22"/>
        <v>9</v>
      </c>
      <c r="K154" s="7" t="str">
        <f t="shared" si="23"/>
        <v>Sr</v>
      </c>
      <c r="L154" s="10" t="str">
        <f t="shared" si="24"/>
        <v>SENIOR</v>
      </c>
      <c r="M154" s="5" t="str">
        <f t="shared" si="20"/>
        <v>31st</v>
      </c>
      <c r="N154" s="5">
        <v>31</v>
      </c>
      <c r="O154" s="5">
        <f t="shared" si="21"/>
        <v>560</v>
      </c>
      <c r="P154" s="5">
        <v>2</v>
      </c>
      <c r="Q154" s="5"/>
    </row>
    <row r="155" spans="1:17" ht="12.75">
      <c r="A155" s="13" t="s">
        <v>103</v>
      </c>
      <c r="B155" s="12" t="s">
        <v>85</v>
      </c>
      <c r="C155" s="5" t="s">
        <v>154</v>
      </c>
      <c r="D155" s="5" t="str">
        <f t="shared" si="18"/>
        <v>Foggia, ITA/WS</v>
      </c>
      <c r="E155" s="6">
        <v>36968</v>
      </c>
      <c r="F155" s="6">
        <v>37257</v>
      </c>
      <c r="G155" s="33">
        <f t="shared" si="19"/>
        <v>3725736968</v>
      </c>
      <c r="H155" s="5">
        <v>10</v>
      </c>
      <c r="I155" s="10" t="s">
        <v>105</v>
      </c>
      <c r="J155" s="7">
        <f t="shared" si="22"/>
        <v>9</v>
      </c>
      <c r="K155" s="7" t="str">
        <f t="shared" si="23"/>
        <v>Sr</v>
      </c>
      <c r="L155" s="10" t="str">
        <f t="shared" si="24"/>
        <v>SENIOR</v>
      </c>
      <c r="M155" s="5" t="str">
        <f t="shared" si="20"/>
        <v>7th</v>
      </c>
      <c r="N155" s="5">
        <v>7</v>
      </c>
      <c r="O155" s="5">
        <f t="shared" si="21"/>
        <v>1380</v>
      </c>
      <c r="P155" s="5">
        <v>2</v>
      </c>
      <c r="Q155" s="5"/>
    </row>
    <row r="156" spans="1:17" ht="12.75">
      <c r="A156" s="13" t="s">
        <v>231</v>
      </c>
      <c r="B156" s="12" t="s">
        <v>17</v>
      </c>
      <c r="C156" s="5" t="s">
        <v>230</v>
      </c>
      <c r="D156" s="5" t="str">
        <f t="shared" si="18"/>
        <v>Montr&amp;eacute;al, CAN/ME</v>
      </c>
      <c r="E156" s="6">
        <v>36974</v>
      </c>
      <c r="F156" s="6">
        <v>37257</v>
      </c>
      <c r="G156" s="33">
        <f t="shared" si="19"/>
        <v>3725736974</v>
      </c>
      <c r="H156" s="5">
        <v>10</v>
      </c>
      <c r="I156" s="10" t="s">
        <v>105</v>
      </c>
      <c r="J156" s="7">
        <f t="shared" si="22"/>
        <v>9</v>
      </c>
      <c r="K156" s="7" t="str">
        <f t="shared" si="23"/>
        <v>Sr</v>
      </c>
      <c r="L156" s="10" t="str">
        <f t="shared" si="24"/>
        <v>SENIOR</v>
      </c>
      <c r="M156" s="5" t="str">
        <f t="shared" si="20"/>
        <v>T-28th</v>
      </c>
      <c r="N156" s="5">
        <v>28.5</v>
      </c>
      <c r="O156" s="5">
        <f t="shared" si="21"/>
        <v>302.445</v>
      </c>
      <c r="P156" s="5">
        <v>1.034</v>
      </c>
      <c r="Q156" s="5"/>
    </row>
    <row r="157" spans="1:17" ht="12.75">
      <c r="A157" s="13" t="s">
        <v>72</v>
      </c>
      <c r="B157" s="12" t="s">
        <v>17</v>
      </c>
      <c r="C157" s="5" t="s">
        <v>230</v>
      </c>
      <c r="D157" s="5" t="str">
        <f t="shared" si="18"/>
        <v>Montr&amp;eacute;al, CAN/ME</v>
      </c>
      <c r="E157" s="6">
        <v>36974</v>
      </c>
      <c r="F157" s="6">
        <v>37257</v>
      </c>
      <c r="G157" s="33">
        <f t="shared" si="19"/>
        <v>3725736974</v>
      </c>
      <c r="H157" s="5">
        <v>10</v>
      </c>
      <c r="I157" s="10" t="s">
        <v>105</v>
      </c>
      <c r="J157" s="7">
        <f t="shared" si="22"/>
        <v>9</v>
      </c>
      <c r="K157" s="7" t="str">
        <f t="shared" si="23"/>
        <v>Sr</v>
      </c>
      <c r="L157" s="10" t="str">
        <f t="shared" si="24"/>
        <v>SENIOR</v>
      </c>
      <c r="M157" s="5" t="str">
        <f t="shared" si="20"/>
        <v>18th</v>
      </c>
      <c r="N157" s="5">
        <v>18</v>
      </c>
      <c r="O157" s="5">
        <f t="shared" si="21"/>
        <v>356.73</v>
      </c>
      <c r="P157" s="5">
        <v>1.034</v>
      </c>
      <c r="Q157" s="5"/>
    </row>
    <row r="158" spans="1:17" ht="12.75">
      <c r="A158" s="13" t="s">
        <v>232</v>
      </c>
      <c r="B158" s="12" t="s">
        <v>17</v>
      </c>
      <c r="C158" s="5" t="s">
        <v>230</v>
      </c>
      <c r="D158" s="5" t="str">
        <f t="shared" si="18"/>
        <v>Montr&amp;eacute;al, CAN/ME</v>
      </c>
      <c r="E158" s="6">
        <v>36974</v>
      </c>
      <c r="F158" s="6">
        <v>37257</v>
      </c>
      <c r="G158" s="33">
        <f t="shared" si="19"/>
        <v>3725736974</v>
      </c>
      <c r="H158" s="5">
        <v>10</v>
      </c>
      <c r="I158" s="10" t="s">
        <v>105</v>
      </c>
      <c r="J158" s="7">
        <f t="shared" si="22"/>
        <v>9</v>
      </c>
      <c r="K158" s="7" t="str">
        <f t="shared" si="23"/>
        <v>Sr</v>
      </c>
      <c r="L158" s="10" t="str">
        <f t="shared" si="24"/>
        <v>SENIOR</v>
      </c>
      <c r="M158" s="5" t="str">
        <f t="shared" si="20"/>
        <v>15th</v>
      </c>
      <c r="N158" s="5">
        <v>15</v>
      </c>
      <c r="O158" s="5">
        <f t="shared" si="21"/>
        <v>522.17</v>
      </c>
      <c r="P158" s="5">
        <v>1.034</v>
      </c>
      <c r="Q158" s="5"/>
    </row>
    <row r="159" spans="1:17" ht="12.75">
      <c r="A159" s="13" t="s">
        <v>233</v>
      </c>
      <c r="B159" s="12" t="s">
        <v>17</v>
      </c>
      <c r="C159" s="5" t="s">
        <v>230</v>
      </c>
      <c r="D159" s="5" t="str">
        <f t="shared" si="18"/>
        <v>Montr&amp;eacute;al, CAN/ME</v>
      </c>
      <c r="E159" s="6">
        <v>36974</v>
      </c>
      <c r="F159" s="6">
        <v>37257</v>
      </c>
      <c r="G159" s="33">
        <f t="shared" si="19"/>
        <v>3725736974</v>
      </c>
      <c r="H159" s="5">
        <v>10</v>
      </c>
      <c r="I159" s="10" t="s">
        <v>105</v>
      </c>
      <c r="J159" s="7">
        <f t="shared" si="22"/>
        <v>9</v>
      </c>
      <c r="K159" s="7" t="str">
        <f t="shared" si="23"/>
        <v>Sr</v>
      </c>
      <c r="L159" s="10" t="str">
        <f t="shared" si="24"/>
        <v>SENIOR</v>
      </c>
      <c r="M159" s="5" t="str">
        <f t="shared" si="20"/>
        <v>23rd</v>
      </c>
      <c r="N159" s="5">
        <v>23</v>
      </c>
      <c r="O159" s="5">
        <f t="shared" si="21"/>
        <v>330.88</v>
      </c>
      <c r="P159" s="5">
        <v>1.034</v>
      </c>
      <c r="Q159" s="5"/>
    </row>
    <row r="160" spans="1:17" ht="12.75">
      <c r="A160" s="13" t="s">
        <v>72</v>
      </c>
      <c r="B160" s="12" t="s">
        <v>17</v>
      </c>
      <c r="C160" s="5" t="s">
        <v>164</v>
      </c>
      <c r="D160" s="5" t="str">
        <f t="shared" si="18"/>
        <v>Bogota, COL/ME</v>
      </c>
      <c r="E160" s="6">
        <v>36981</v>
      </c>
      <c r="F160" s="6">
        <v>37257</v>
      </c>
      <c r="G160" s="33">
        <f t="shared" si="19"/>
        <v>3725736981</v>
      </c>
      <c r="H160" s="5">
        <v>9</v>
      </c>
      <c r="I160" s="10" t="s">
        <v>105</v>
      </c>
      <c r="J160" s="7">
        <f t="shared" si="22"/>
        <v>9</v>
      </c>
      <c r="K160" s="7" t="str">
        <f t="shared" si="23"/>
        <v>Sr</v>
      </c>
      <c r="L160" s="10" t="str">
        <f t="shared" si="24"/>
        <v>SENIOR</v>
      </c>
      <c r="M160" s="5" t="str">
        <f t="shared" si="20"/>
        <v>5th</v>
      </c>
      <c r="N160" s="5">
        <v>5</v>
      </c>
      <c r="O160" s="5">
        <f t="shared" si="21"/>
        <v>99.39999999999999</v>
      </c>
      <c r="P160" s="5">
        <v>0.142</v>
      </c>
      <c r="Q160" s="5"/>
    </row>
    <row r="161" spans="1:17" ht="12.75">
      <c r="A161" s="13" t="s">
        <v>236</v>
      </c>
      <c r="B161" s="12" t="s">
        <v>17</v>
      </c>
      <c r="C161" s="5" t="s">
        <v>164</v>
      </c>
      <c r="D161" s="5" t="str">
        <f t="shared" si="18"/>
        <v>Bogota, COL/ME</v>
      </c>
      <c r="E161" s="6">
        <v>36981</v>
      </c>
      <c r="F161" s="6">
        <v>37257</v>
      </c>
      <c r="G161" s="33">
        <f t="shared" si="19"/>
        <v>3725736981</v>
      </c>
      <c r="H161" s="5">
        <v>9</v>
      </c>
      <c r="I161" s="10" t="s">
        <v>105</v>
      </c>
      <c r="J161" s="7">
        <f t="shared" si="22"/>
        <v>9</v>
      </c>
      <c r="K161" s="7" t="str">
        <f t="shared" si="23"/>
        <v>Sr</v>
      </c>
      <c r="L161" s="10" t="str">
        <f t="shared" si="24"/>
        <v>SENIOR</v>
      </c>
      <c r="M161" s="5" t="str">
        <f t="shared" si="20"/>
        <v>6th</v>
      </c>
      <c r="N161" s="5">
        <v>6</v>
      </c>
      <c r="O161" s="5">
        <f t="shared" si="21"/>
        <v>98.69</v>
      </c>
      <c r="P161" s="5">
        <v>0.142</v>
      </c>
      <c r="Q161" s="5"/>
    </row>
    <row r="162" spans="1:17" ht="12.75">
      <c r="A162" s="13" t="s">
        <v>234</v>
      </c>
      <c r="B162" s="12" t="s">
        <v>16</v>
      </c>
      <c r="C162" s="5" t="s">
        <v>24</v>
      </c>
      <c r="D162" s="5" t="str">
        <f t="shared" si="18"/>
        <v>Ipswich, GBR/WE</v>
      </c>
      <c r="E162" s="6">
        <v>36982</v>
      </c>
      <c r="F162" s="6">
        <v>37257</v>
      </c>
      <c r="G162" s="33">
        <f t="shared" si="19"/>
        <v>3725736982</v>
      </c>
      <c r="H162" s="5">
        <v>9</v>
      </c>
      <c r="I162" s="10" t="s">
        <v>105</v>
      </c>
      <c r="J162" s="7">
        <f t="shared" si="22"/>
        <v>9</v>
      </c>
      <c r="K162" s="7" t="str">
        <f t="shared" si="23"/>
        <v>Sr</v>
      </c>
      <c r="L162" s="10" t="str">
        <f t="shared" si="24"/>
        <v>SENIOR</v>
      </c>
      <c r="M162" s="5" t="str">
        <f t="shared" si="20"/>
        <v>29th</v>
      </c>
      <c r="N162" s="5">
        <v>29</v>
      </c>
      <c r="O162" s="5">
        <f t="shared" si="21"/>
        <v>262.45</v>
      </c>
      <c r="P162" s="5">
        <v>0.905</v>
      </c>
      <c r="Q162" s="5"/>
    </row>
    <row r="163" spans="1:17" ht="12.75">
      <c r="A163" s="13" t="s">
        <v>235</v>
      </c>
      <c r="B163" s="12" t="s">
        <v>16</v>
      </c>
      <c r="C163" s="5" t="s">
        <v>24</v>
      </c>
      <c r="D163" s="5" t="str">
        <f t="shared" si="18"/>
        <v>Ipswich, GBR/WE</v>
      </c>
      <c r="E163" s="6">
        <v>36982</v>
      </c>
      <c r="F163" s="6">
        <v>37257</v>
      </c>
      <c r="G163" s="33">
        <f t="shared" si="19"/>
        <v>3725736982</v>
      </c>
      <c r="H163" s="5">
        <v>9</v>
      </c>
      <c r="I163" s="10" t="s">
        <v>105</v>
      </c>
      <c r="J163" s="7">
        <f t="shared" si="22"/>
        <v>9</v>
      </c>
      <c r="K163" s="7" t="str">
        <f t="shared" si="23"/>
        <v>Sr</v>
      </c>
      <c r="L163" s="10" t="str">
        <f t="shared" si="24"/>
        <v>SENIOR</v>
      </c>
      <c r="M163" s="5" t="str">
        <f t="shared" si="20"/>
        <v>28th</v>
      </c>
      <c r="N163" s="5">
        <v>28</v>
      </c>
      <c r="O163" s="5">
        <f t="shared" si="21"/>
        <v>266.975</v>
      </c>
      <c r="P163" s="5">
        <v>0.905</v>
      </c>
      <c r="Q163" s="5"/>
    </row>
    <row r="164" spans="1:17" ht="12.75">
      <c r="A164" s="13" t="s">
        <v>199</v>
      </c>
      <c r="B164" s="12" t="s">
        <v>85</v>
      </c>
      <c r="C164" s="5" t="s">
        <v>162</v>
      </c>
      <c r="D164" s="5" t="str">
        <f t="shared" si="18"/>
        <v>Peabody/WS</v>
      </c>
      <c r="E164" s="6">
        <v>36982</v>
      </c>
      <c r="F164" s="6">
        <v>37257</v>
      </c>
      <c r="G164" s="33">
        <f t="shared" si="19"/>
        <v>3725736982</v>
      </c>
      <c r="H164" s="5">
        <v>10</v>
      </c>
      <c r="I164" s="10" t="s">
        <v>105</v>
      </c>
      <c r="J164" s="7">
        <f t="shared" si="22"/>
        <v>9</v>
      </c>
      <c r="K164" s="7" t="str">
        <f t="shared" si="23"/>
        <v>Sr</v>
      </c>
      <c r="L164" s="10" t="str">
        <f t="shared" si="24"/>
        <v>SENIOR</v>
      </c>
      <c r="M164" s="5" t="str">
        <f t="shared" si="20"/>
        <v>28th</v>
      </c>
      <c r="N164" s="5">
        <v>28</v>
      </c>
      <c r="O164" s="5">
        <f t="shared" si="21"/>
        <v>590</v>
      </c>
      <c r="P164" s="5">
        <v>2</v>
      </c>
      <c r="Q164" s="5"/>
    </row>
    <row r="165" spans="1:17" ht="12.75">
      <c r="A165" s="13" t="s">
        <v>107</v>
      </c>
      <c r="B165" s="12" t="s">
        <v>85</v>
      </c>
      <c r="C165" s="5" t="s">
        <v>162</v>
      </c>
      <c r="D165" s="5" t="str">
        <f t="shared" si="18"/>
        <v>Peabody/WS</v>
      </c>
      <c r="E165" s="6">
        <v>36982</v>
      </c>
      <c r="F165" s="6">
        <v>37257</v>
      </c>
      <c r="G165" s="33">
        <f t="shared" si="19"/>
        <v>3725736982</v>
      </c>
      <c r="H165" s="5">
        <v>10</v>
      </c>
      <c r="I165" s="10" t="s">
        <v>105</v>
      </c>
      <c r="J165" s="7">
        <f t="shared" si="22"/>
        <v>9</v>
      </c>
      <c r="K165" s="7" t="str">
        <f t="shared" si="23"/>
        <v>Sr</v>
      </c>
      <c r="L165" s="10" t="str">
        <f t="shared" si="24"/>
        <v>SENIOR</v>
      </c>
      <c r="M165" s="5" t="str">
        <f t="shared" si="20"/>
        <v>31st</v>
      </c>
      <c r="N165" s="5">
        <v>31</v>
      </c>
      <c r="O165" s="5">
        <f t="shared" si="21"/>
        <v>560</v>
      </c>
      <c r="P165" s="5">
        <v>2</v>
      </c>
      <c r="Q165" s="5"/>
    </row>
    <row r="166" spans="1:17" ht="12.75">
      <c r="A166" s="13" t="s">
        <v>205</v>
      </c>
      <c r="B166" s="12" t="s">
        <v>85</v>
      </c>
      <c r="C166" s="5" t="s">
        <v>162</v>
      </c>
      <c r="D166" s="5" t="str">
        <f t="shared" si="18"/>
        <v>Peabody/WS</v>
      </c>
      <c r="E166" s="6">
        <v>36982</v>
      </c>
      <c r="F166" s="6">
        <v>37257</v>
      </c>
      <c r="G166" s="33">
        <f t="shared" si="19"/>
        <v>3725736982</v>
      </c>
      <c r="H166" s="5">
        <v>10</v>
      </c>
      <c r="I166" s="10" t="s">
        <v>105</v>
      </c>
      <c r="J166" s="7">
        <f t="shared" si="22"/>
        <v>9</v>
      </c>
      <c r="K166" s="7" t="str">
        <f t="shared" si="23"/>
        <v>Sr</v>
      </c>
      <c r="L166" s="10" t="str">
        <f t="shared" si="24"/>
        <v>SENIOR</v>
      </c>
      <c r="M166" s="5" t="str">
        <f t="shared" si="20"/>
        <v>29th</v>
      </c>
      <c r="N166" s="5">
        <v>29</v>
      </c>
      <c r="O166" s="5">
        <f t="shared" si="21"/>
        <v>580</v>
      </c>
      <c r="P166" s="5">
        <v>2</v>
      </c>
      <c r="Q166" s="5"/>
    </row>
    <row r="167" spans="1:17" ht="12.75">
      <c r="A167" s="13" t="s">
        <v>108</v>
      </c>
      <c r="B167" s="12" t="s">
        <v>85</v>
      </c>
      <c r="C167" s="5" t="s">
        <v>162</v>
      </c>
      <c r="D167" s="5" t="str">
        <f t="shared" si="18"/>
        <v>Peabody/WS</v>
      </c>
      <c r="E167" s="6">
        <v>36982</v>
      </c>
      <c r="F167" s="6">
        <v>37257</v>
      </c>
      <c r="G167" s="33">
        <f t="shared" si="19"/>
        <v>3725736982</v>
      </c>
      <c r="H167" s="5">
        <v>10</v>
      </c>
      <c r="I167" s="10" t="s">
        <v>105</v>
      </c>
      <c r="J167" s="7">
        <f t="shared" si="22"/>
        <v>9</v>
      </c>
      <c r="K167" s="7" t="str">
        <f t="shared" si="23"/>
        <v>Sr</v>
      </c>
      <c r="L167" s="10" t="str">
        <f t="shared" si="24"/>
        <v>SENIOR</v>
      </c>
      <c r="M167" s="5" t="str">
        <f t="shared" si="20"/>
        <v>11th</v>
      </c>
      <c r="N167" s="5">
        <v>11</v>
      </c>
      <c r="O167" s="5">
        <f t="shared" si="21"/>
        <v>1050</v>
      </c>
      <c r="P167" s="5">
        <v>2</v>
      </c>
      <c r="Q167" s="5"/>
    </row>
    <row r="168" spans="1:17" ht="12.75">
      <c r="A168" s="13" t="s">
        <v>53</v>
      </c>
      <c r="B168" s="12" t="s">
        <v>85</v>
      </c>
      <c r="C168" s="5" t="s">
        <v>162</v>
      </c>
      <c r="D168" s="5" t="str">
        <f t="shared" si="18"/>
        <v>Peabody/WS</v>
      </c>
      <c r="E168" s="6">
        <v>36982</v>
      </c>
      <c r="F168" s="6">
        <v>37257</v>
      </c>
      <c r="G168" s="33">
        <f t="shared" si="19"/>
        <v>3725736982</v>
      </c>
      <c r="H168" s="5">
        <v>10</v>
      </c>
      <c r="I168" s="10" t="s">
        <v>105</v>
      </c>
      <c r="J168" s="7">
        <f t="shared" si="22"/>
        <v>9</v>
      </c>
      <c r="K168" s="7" t="str">
        <f t="shared" si="23"/>
        <v>Sr</v>
      </c>
      <c r="L168" s="10" t="str">
        <f t="shared" si="24"/>
        <v>SENIOR</v>
      </c>
      <c r="M168" s="5" t="str">
        <f t="shared" si="20"/>
        <v>32nd</v>
      </c>
      <c r="N168" s="5">
        <v>32</v>
      </c>
      <c r="O168" s="5">
        <f t="shared" si="21"/>
        <v>550</v>
      </c>
      <c r="P168" s="5">
        <v>2</v>
      </c>
      <c r="Q168" s="5"/>
    </row>
    <row r="169" spans="1:17" ht="12.75">
      <c r="A169" s="13" t="s">
        <v>103</v>
      </c>
      <c r="B169" s="12" t="s">
        <v>85</v>
      </c>
      <c r="C169" s="5" t="s">
        <v>162</v>
      </c>
      <c r="D169" s="5" t="str">
        <f t="shared" si="18"/>
        <v>Peabody/WS</v>
      </c>
      <c r="E169" s="6">
        <v>36982</v>
      </c>
      <c r="F169" s="6">
        <v>37257</v>
      </c>
      <c r="G169" s="33">
        <f t="shared" si="19"/>
        <v>3725736982</v>
      </c>
      <c r="H169" s="5">
        <v>10</v>
      </c>
      <c r="I169" s="10" t="s">
        <v>105</v>
      </c>
      <c r="J169" s="7">
        <f t="shared" si="22"/>
        <v>9</v>
      </c>
      <c r="K169" s="7" t="str">
        <f t="shared" si="23"/>
        <v>Sr</v>
      </c>
      <c r="L169" s="10" t="str">
        <f t="shared" si="24"/>
        <v>SENIOR</v>
      </c>
      <c r="M169" s="5" t="str">
        <f t="shared" si="20"/>
        <v>10th</v>
      </c>
      <c r="N169" s="5">
        <v>10</v>
      </c>
      <c r="O169" s="5">
        <f t="shared" si="21"/>
        <v>1060</v>
      </c>
      <c r="P169" s="5">
        <v>2</v>
      </c>
      <c r="Q169" s="5"/>
    </row>
    <row r="170" spans="1:17" ht="12.75">
      <c r="A170" s="13" t="s">
        <v>242</v>
      </c>
      <c r="B170" s="12" t="s">
        <v>11</v>
      </c>
      <c r="C170" s="5" t="s">
        <v>116</v>
      </c>
      <c r="D170" s="5" t="str">
        <f t="shared" si="18"/>
        <v>Koblenz, GER/MS</v>
      </c>
      <c r="E170" s="6">
        <v>36988</v>
      </c>
      <c r="F170" s="6">
        <v>37257</v>
      </c>
      <c r="G170" s="33">
        <f t="shared" si="19"/>
        <v>3725736988</v>
      </c>
      <c r="H170" s="5">
        <v>9</v>
      </c>
      <c r="I170" s="10" t="s">
        <v>105</v>
      </c>
      <c r="J170" s="7">
        <f t="shared" si="22"/>
        <v>9</v>
      </c>
      <c r="K170" s="7" t="str">
        <f t="shared" si="23"/>
        <v>Sr</v>
      </c>
      <c r="L170" s="10" t="str">
        <f t="shared" si="24"/>
        <v>SENIOR</v>
      </c>
      <c r="M170" s="5" t="str">
        <f t="shared" si="20"/>
        <v>8th</v>
      </c>
      <c r="N170" s="5">
        <v>8</v>
      </c>
      <c r="O170" s="5">
        <f t="shared" si="21"/>
        <v>461.69000000000005</v>
      </c>
      <c r="P170" s="5">
        <v>0.674</v>
      </c>
      <c r="Q170" s="5"/>
    </row>
    <row r="171" spans="1:17" ht="12.75">
      <c r="A171" s="13" t="s">
        <v>238</v>
      </c>
      <c r="B171" s="12" t="s">
        <v>17</v>
      </c>
      <c r="C171" s="5" t="s">
        <v>237</v>
      </c>
      <c r="D171" s="5" t="str">
        <f t="shared" si="18"/>
        <v>Cadet Worlds, Gdansk, POL/ME</v>
      </c>
      <c r="E171" s="6">
        <v>36990</v>
      </c>
      <c r="F171" s="6">
        <v>37257</v>
      </c>
      <c r="G171" s="33">
        <f t="shared" si="19"/>
        <v>3725736990</v>
      </c>
      <c r="H171" s="5">
        <v>2</v>
      </c>
      <c r="I171" s="10" t="s">
        <v>262</v>
      </c>
      <c r="J171" s="7">
        <f t="shared" si="22"/>
        <v>15</v>
      </c>
      <c r="K171" s="7" t="str">
        <f t="shared" si="23"/>
        <v>Cadet</v>
      </c>
      <c r="L171" s="10" t="str">
        <f t="shared" si="24"/>
        <v>CDT-WLDS</v>
      </c>
      <c r="M171" s="5" t="str">
        <f t="shared" si="20"/>
        <v>29th</v>
      </c>
      <c r="N171" s="5">
        <v>29</v>
      </c>
      <c r="O171" s="5">
        <f t="shared" si="21"/>
        <v>232</v>
      </c>
      <c r="P171" s="5"/>
      <c r="Q171" s="5"/>
    </row>
    <row r="172" spans="1:17" ht="12.75">
      <c r="A172" s="13" t="s">
        <v>209</v>
      </c>
      <c r="B172" s="12" t="s">
        <v>17</v>
      </c>
      <c r="C172" s="5" t="s">
        <v>237</v>
      </c>
      <c r="D172" s="5" t="str">
        <f t="shared" si="18"/>
        <v>Cadet Worlds, Gdansk, POL/ME</v>
      </c>
      <c r="E172" s="6">
        <v>36990</v>
      </c>
      <c r="F172" s="6">
        <v>37257</v>
      </c>
      <c r="G172" s="33">
        <f t="shared" si="19"/>
        <v>3725736990</v>
      </c>
      <c r="H172" s="5">
        <v>2</v>
      </c>
      <c r="I172" s="10" t="s">
        <v>262</v>
      </c>
      <c r="J172" s="7">
        <f t="shared" si="22"/>
        <v>15</v>
      </c>
      <c r="K172" s="7" t="str">
        <f t="shared" si="23"/>
        <v>Cadet</v>
      </c>
      <c r="L172" s="10" t="str">
        <f t="shared" si="24"/>
        <v>CDT-WLDS</v>
      </c>
      <c r="M172" s="5" t="str">
        <f t="shared" si="20"/>
        <v>16th</v>
      </c>
      <c r="N172" s="5">
        <v>16</v>
      </c>
      <c r="O172" s="5">
        <f t="shared" si="21"/>
        <v>400</v>
      </c>
      <c r="P172" s="5"/>
      <c r="Q172" s="5"/>
    </row>
    <row r="173" spans="1:17" ht="12.75">
      <c r="A173" s="13" t="s">
        <v>107</v>
      </c>
      <c r="B173" s="12" t="s">
        <v>85</v>
      </c>
      <c r="C173" s="5" t="s">
        <v>237</v>
      </c>
      <c r="D173" s="5" t="str">
        <f t="shared" si="18"/>
        <v>Cadet Worlds, Gdansk, POL/WS</v>
      </c>
      <c r="E173" s="6">
        <v>36990</v>
      </c>
      <c r="F173" s="6">
        <v>37257</v>
      </c>
      <c r="G173" s="33">
        <f t="shared" si="19"/>
        <v>3725736990</v>
      </c>
      <c r="H173" s="5">
        <v>2</v>
      </c>
      <c r="I173" s="10" t="s">
        <v>262</v>
      </c>
      <c r="J173" s="7">
        <f t="shared" si="22"/>
        <v>15</v>
      </c>
      <c r="K173" s="7" t="str">
        <f t="shared" si="23"/>
        <v>Cadet</v>
      </c>
      <c r="L173" s="10" t="str">
        <f t="shared" si="24"/>
        <v>CDT-WLDS</v>
      </c>
      <c r="M173" s="5" t="str">
        <f t="shared" si="20"/>
        <v>9th</v>
      </c>
      <c r="N173" s="5">
        <v>9</v>
      </c>
      <c r="O173" s="5">
        <f t="shared" si="21"/>
        <v>428</v>
      </c>
      <c r="P173" s="5"/>
      <c r="Q173" s="5"/>
    </row>
    <row r="174" spans="1:17" ht="12.75">
      <c r="A174" s="13" t="s">
        <v>205</v>
      </c>
      <c r="B174" s="12" t="s">
        <v>85</v>
      </c>
      <c r="C174" s="5" t="s">
        <v>237</v>
      </c>
      <c r="D174" s="5" t="str">
        <f aca="true" t="shared" si="25" ref="D174:D235">C174&amp;"/"&amp;B174</f>
        <v>Cadet Worlds, Gdansk, POL/WS</v>
      </c>
      <c r="E174" s="6">
        <v>36990</v>
      </c>
      <c r="F174" s="6">
        <v>37257</v>
      </c>
      <c r="G174" s="33">
        <f aca="true" t="shared" si="26" ref="G174:G235">F174*100000+E174</f>
        <v>3725736990</v>
      </c>
      <c r="H174" s="5">
        <v>2</v>
      </c>
      <c r="I174" s="10" t="s">
        <v>262</v>
      </c>
      <c r="J174" s="7">
        <f t="shared" si="22"/>
        <v>15</v>
      </c>
      <c r="K174" s="7" t="str">
        <f t="shared" si="23"/>
        <v>Cadet</v>
      </c>
      <c r="L174" s="10" t="str">
        <f t="shared" si="24"/>
        <v>CDT-WLDS</v>
      </c>
      <c r="M174" s="5" t="str">
        <f aca="true" t="shared" si="27" ref="M174:M235">IF(MOD(N174,1)&lt;&gt;0,"T-","")&amp;INT(N174)&amp;IF(AND(INT(N174)&gt;=11,INT(N174)&lt;14),"th",IF(MOD(INT(N174),10)=1,"st",IF(MOD(INT(N174),10)=2,"nd",IF(MOD(INT(N174),10)=3,"rd","th"))))</f>
        <v>17th</v>
      </c>
      <c r="N174" s="5">
        <v>17</v>
      </c>
      <c r="O174" s="5">
        <f aca="true" t="shared" si="28" ref="O174:O235">IF(OR(N174&gt;=33,ISNUMBER(N174)=FALSE),0,VLOOKUP(N174,PointTable,$J174,TRUE))*IF(P174&gt;0,P174,1)</f>
        <v>280</v>
      </c>
      <c r="P174" s="5"/>
      <c r="Q174" s="5"/>
    </row>
    <row r="175" spans="1:17" ht="12.75">
      <c r="A175" s="13" t="s">
        <v>103</v>
      </c>
      <c r="B175" s="12" t="s">
        <v>85</v>
      </c>
      <c r="C175" s="5" t="s">
        <v>237</v>
      </c>
      <c r="D175" s="5" t="str">
        <f t="shared" si="25"/>
        <v>Cadet Worlds, Gdansk, POL/WS</v>
      </c>
      <c r="E175" s="6">
        <v>36990</v>
      </c>
      <c r="F175" s="6">
        <v>37257</v>
      </c>
      <c r="G175" s="33">
        <f t="shared" si="26"/>
        <v>3725736990</v>
      </c>
      <c r="H175" s="5">
        <v>2</v>
      </c>
      <c r="I175" s="10" t="s">
        <v>262</v>
      </c>
      <c r="J175" s="7">
        <f t="shared" si="22"/>
        <v>15</v>
      </c>
      <c r="K175" s="7" t="str">
        <f t="shared" si="23"/>
        <v>Cadet</v>
      </c>
      <c r="L175" s="10" t="str">
        <f t="shared" si="24"/>
        <v>CDT-WLDS</v>
      </c>
      <c r="M175" s="5" t="str">
        <f t="shared" si="27"/>
        <v>1st</v>
      </c>
      <c r="N175" s="5">
        <v>1</v>
      </c>
      <c r="O175" s="5">
        <f t="shared" si="28"/>
        <v>800</v>
      </c>
      <c r="P175" s="5"/>
      <c r="Q175" s="5"/>
    </row>
    <row r="176" spans="1:17" ht="12.75">
      <c r="A176" s="13" t="s">
        <v>132</v>
      </c>
      <c r="B176" s="12" t="s">
        <v>11</v>
      </c>
      <c r="C176" s="5" t="s">
        <v>237</v>
      </c>
      <c r="D176" s="5" t="str">
        <f t="shared" si="25"/>
        <v>Cadet Worlds, Gdansk, POL/MS</v>
      </c>
      <c r="E176" s="6">
        <v>36991</v>
      </c>
      <c r="F176" s="6">
        <v>37257</v>
      </c>
      <c r="G176" s="33">
        <f t="shared" si="26"/>
        <v>3725736991</v>
      </c>
      <c r="H176" s="5">
        <v>2</v>
      </c>
      <c r="I176" s="10" t="s">
        <v>262</v>
      </c>
      <c r="J176" s="7">
        <f t="shared" si="22"/>
        <v>15</v>
      </c>
      <c r="K176" s="7" t="str">
        <f t="shared" si="23"/>
        <v>Cadet</v>
      </c>
      <c r="L176" s="10" t="str">
        <f t="shared" si="24"/>
        <v>CDT-WLDS</v>
      </c>
      <c r="M176" s="5" t="str">
        <f t="shared" si="27"/>
        <v>14th</v>
      </c>
      <c r="N176" s="5">
        <v>14</v>
      </c>
      <c r="O176" s="5">
        <f t="shared" si="28"/>
        <v>408</v>
      </c>
      <c r="P176" s="5"/>
      <c r="Q176" s="5"/>
    </row>
    <row r="177" spans="1:17" ht="12.75">
      <c r="A177" s="13" t="s">
        <v>140</v>
      </c>
      <c r="B177" s="12" t="s">
        <v>11</v>
      </c>
      <c r="C177" s="5" t="s">
        <v>237</v>
      </c>
      <c r="D177" s="5" t="str">
        <f t="shared" si="25"/>
        <v>Cadet Worlds, Gdansk, POL/MS</v>
      </c>
      <c r="E177" s="6">
        <v>36991</v>
      </c>
      <c r="F177" s="6">
        <v>37257</v>
      </c>
      <c r="G177" s="33">
        <f t="shared" si="26"/>
        <v>3725736991</v>
      </c>
      <c r="H177" s="5">
        <v>2</v>
      </c>
      <c r="I177" s="10" t="s">
        <v>262</v>
      </c>
      <c r="J177" s="7">
        <f t="shared" si="22"/>
        <v>15</v>
      </c>
      <c r="K177" s="7" t="str">
        <f t="shared" si="23"/>
        <v>Cadet</v>
      </c>
      <c r="L177" s="10" t="str">
        <f t="shared" si="24"/>
        <v>CDT-WLDS</v>
      </c>
      <c r="M177" s="5" t="str">
        <f t="shared" si="27"/>
        <v>2nd</v>
      </c>
      <c r="N177" s="5">
        <v>2</v>
      </c>
      <c r="O177" s="5">
        <f t="shared" si="28"/>
        <v>736</v>
      </c>
      <c r="P177" s="5"/>
      <c r="Q177" s="5"/>
    </row>
    <row r="178" spans="1:17" ht="12.75">
      <c r="A178" s="13" t="s">
        <v>168</v>
      </c>
      <c r="B178" s="12" t="s">
        <v>11</v>
      </c>
      <c r="C178" s="5" t="s">
        <v>237</v>
      </c>
      <c r="D178" s="5" t="str">
        <f t="shared" si="25"/>
        <v>Cadet Worlds, Gdansk, POL/MS</v>
      </c>
      <c r="E178" s="6">
        <v>36991</v>
      </c>
      <c r="F178" s="6">
        <v>37257</v>
      </c>
      <c r="G178" s="33">
        <f t="shared" si="26"/>
        <v>3725736991</v>
      </c>
      <c r="H178" s="5">
        <v>2</v>
      </c>
      <c r="I178" s="10" t="s">
        <v>262</v>
      </c>
      <c r="J178" s="7">
        <f t="shared" si="22"/>
        <v>15</v>
      </c>
      <c r="K178" s="7" t="str">
        <f t="shared" si="23"/>
        <v>Cadet</v>
      </c>
      <c r="L178" s="10" t="str">
        <f t="shared" si="24"/>
        <v>CDT-WLDS</v>
      </c>
      <c r="M178" s="5" t="str">
        <f t="shared" si="27"/>
        <v>9th</v>
      </c>
      <c r="N178" s="5">
        <v>9</v>
      </c>
      <c r="O178" s="5">
        <f t="shared" si="28"/>
        <v>428</v>
      </c>
      <c r="P178" s="5"/>
      <c r="Q178" s="5"/>
    </row>
    <row r="179" spans="1:17" ht="12.75">
      <c r="A179" s="13" t="s">
        <v>170</v>
      </c>
      <c r="B179" s="12" t="s">
        <v>14</v>
      </c>
      <c r="C179" s="5" t="s">
        <v>237</v>
      </c>
      <c r="D179" s="5" t="str">
        <f t="shared" si="25"/>
        <v>Cadet Worlds, Gdansk, POL/WF</v>
      </c>
      <c r="E179" s="6">
        <v>36991</v>
      </c>
      <c r="F179" s="6">
        <v>37257</v>
      </c>
      <c r="G179" s="33">
        <f t="shared" si="26"/>
        <v>3725736991</v>
      </c>
      <c r="H179" s="5">
        <v>2</v>
      </c>
      <c r="I179" s="10" t="s">
        <v>262</v>
      </c>
      <c r="J179" s="7">
        <f t="shared" si="22"/>
        <v>15</v>
      </c>
      <c r="K179" s="7" t="str">
        <f t="shared" si="23"/>
        <v>Cadet</v>
      </c>
      <c r="L179" s="10" t="str">
        <f t="shared" si="24"/>
        <v>CDT-WLDS</v>
      </c>
      <c r="M179" s="5" t="str">
        <f t="shared" si="27"/>
        <v>23rd</v>
      </c>
      <c r="N179" s="5">
        <v>23</v>
      </c>
      <c r="O179" s="5">
        <f t="shared" si="28"/>
        <v>256</v>
      </c>
      <c r="P179" s="5"/>
      <c r="Q179" s="5"/>
    </row>
    <row r="180" spans="1:17" ht="12.75">
      <c r="A180" s="13" t="s">
        <v>145</v>
      </c>
      <c r="B180" s="12" t="s">
        <v>14</v>
      </c>
      <c r="C180" s="5" t="s">
        <v>237</v>
      </c>
      <c r="D180" s="5" t="str">
        <f t="shared" si="25"/>
        <v>Cadet Worlds, Gdansk, POL/WF</v>
      </c>
      <c r="E180" s="6">
        <v>36991</v>
      </c>
      <c r="F180" s="6">
        <v>37257</v>
      </c>
      <c r="G180" s="33">
        <f t="shared" si="26"/>
        <v>3725736991</v>
      </c>
      <c r="H180" s="5">
        <v>2</v>
      </c>
      <c r="I180" s="10" t="s">
        <v>262</v>
      </c>
      <c r="J180" s="7">
        <f t="shared" si="22"/>
        <v>15</v>
      </c>
      <c r="K180" s="7" t="str">
        <f t="shared" si="23"/>
        <v>Cadet</v>
      </c>
      <c r="L180" s="10" t="str">
        <f t="shared" si="24"/>
        <v>CDT-WLDS</v>
      </c>
      <c r="M180" s="5" t="str">
        <f t="shared" si="27"/>
        <v>7th</v>
      </c>
      <c r="N180" s="5">
        <v>7</v>
      </c>
      <c r="O180" s="5">
        <f t="shared" si="28"/>
        <v>552</v>
      </c>
      <c r="P180" s="5"/>
      <c r="Q180" s="5"/>
    </row>
    <row r="181" spans="1:17" ht="12.75">
      <c r="A181" s="13" t="s">
        <v>61</v>
      </c>
      <c r="B181" s="12" t="s">
        <v>14</v>
      </c>
      <c r="C181" s="5" t="s">
        <v>237</v>
      </c>
      <c r="D181" s="5" t="str">
        <f t="shared" si="25"/>
        <v>Cadet Worlds, Gdansk, POL/WF</v>
      </c>
      <c r="E181" s="6">
        <v>36991</v>
      </c>
      <c r="F181" s="6">
        <v>37257</v>
      </c>
      <c r="G181" s="33">
        <f t="shared" si="26"/>
        <v>3725736991</v>
      </c>
      <c r="H181" s="5">
        <v>2</v>
      </c>
      <c r="I181" s="10" t="s">
        <v>262</v>
      </c>
      <c r="J181" s="7">
        <f t="shared" si="22"/>
        <v>15</v>
      </c>
      <c r="K181" s="7" t="str">
        <f t="shared" si="23"/>
        <v>Cadet</v>
      </c>
      <c r="L181" s="10" t="str">
        <f t="shared" si="24"/>
        <v>CDT-WLDS</v>
      </c>
      <c r="M181" s="5" t="str">
        <f t="shared" si="27"/>
        <v>17th</v>
      </c>
      <c r="N181" s="5">
        <v>17</v>
      </c>
      <c r="O181" s="5">
        <f t="shared" si="28"/>
        <v>280</v>
      </c>
      <c r="P181" s="5"/>
      <c r="Q181" s="5"/>
    </row>
    <row r="182" spans="1:17" ht="12.75">
      <c r="A182" s="13" t="s">
        <v>239</v>
      </c>
      <c r="B182" s="12" t="s">
        <v>12</v>
      </c>
      <c r="C182" s="5" t="s">
        <v>237</v>
      </c>
      <c r="D182" s="5" t="str">
        <f t="shared" si="25"/>
        <v>Cadet Worlds, Gdansk, POL/MF</v>
      </c>
      <c r="E182" s="6">
        <v>36992</v>
      </c>
      <c r="F182" s="6">
        <v>37257</v>
      </c>
      <c r="G182" s="33">
        <f t="shared" si="26"/>
        <v>3725736992</v>
      </c>
      <c r="H182" s="5">
        <v>2</v>
      </c>
      <c r="I182" s="10" t="s">
        <v>262</v>
      </c>
      <c r="J182" s="7">
        <f t="shared" si="22"/>
        <v>15</v>
      </c>
      <c r="K182" s="7" t="str">
        <f t="shared" si="23"/>
        <v>Cadet</v>
      </c>
      <c r="L182" s="10" t="str">
        <f t="shared" si="24"/>
        <v>CDT-WLDS</v>
      </c>
      <c r="M182" s="5" t="str">
        <f t="shared" si="27"/>
        <v>15th</v>
      </c>
      <c r="N182" s="5">
        <v>15</v>
      </c>
      <c r="O182" s="5">
        <f t="shared" si="28"/>
        <v>404</v>
      </c>
      <c r="P182" s="5"/>
      <c r="Q182" s="5"/>
    </row>
    <row r="183" spans="1:17" ht="12.75">
      <c r="A183" s="13" t="s">
        <v>146</v>
      </c>
      <c r="B183" s="12" t="s">
        <v>12</v>
      </c>
      <c r="C183" s="5" t="s">
        <v>237</v>
      </c>
      <c r="D183" s="5" t="str">
        <f t="shared" si="25"/>
        <v>Cadet Worlds, Gdansk, POL/MF</v>
      </c>
      <c r="E183" s="6">
        <v>36992</v>
      </c>
      <c r="F183" s="6">
        <v>37257</v>
      </c>
      <c r="G183" s="33">
        <f t="shared" si="26"/>
        <v>3725736992</v>
      </c>
      <c r="H183" s="5">
        <v>2</v>
      </c>
      <c r="I183" s="10" t="s">
        <v>262</v>
      </c>
      <c r="J183" s="7">
        <f t="shared" si="22"/>
        <v>15</v>
      </c>
      <c r="K183" s="7" t="str">
        <f t="shared" si="23"/>
        <v>Cadet</v>
      </c>
      <c r="L183" s="10" t="str">
        <f t="shared" si="24"/>
        <v>CDT-WLDS</v>
      </c>
      <c r="M183" s="5" t="str">
        <f t="shared" si="27"/>
        <v>24th</v>
      </c>
      <c r="N183" s="5">
        <v>24</v>
      </c>
      <c r="O183" s="5">
        <f t="shared" si="28"/>
        <v>252</v>
      </c>
      <c r="P183" s="5"/>
      <c r="Q183" s="5"/>
    </row>
    <row r="184" spans="1:17" ht="12.75">
      <c r="A184" s="13" t="s">
        <v>200</v>
      </c>
      <c r="B184" s="12" t="s">
        <v>16</v>
      </c>
      <c r="C184" s="5" t="s">
        <v>237</v>
      </c>
      <c r="D184" s="5" t="str">
        <f t="shared" si="25"/>
        <v>Cadet Worlds, Gdansk, POL/WE</v>
      </c>
      <c r="E184" s="6">
        <v>36992</v>
      </c>
      <c r="F184" s="6">
        <v>37257</v>
      </c>
      <c r="G184" s="33">
        <f t="shared" si="26"/>
        <v>3725736992</v>
      </c>
      <c r="H184" s="5">
        <v>2</v>
      </c>
      <c r="I184" s="10" t="s">
        <v>262</v>
      </c>
      <c r="J184" s="7">
        <f t="shared" si="22"/>
        <v>15</v>
      </c>
      <c r="K184" s="7" t="str">
        <f t="shared" si="23"/>
        <v>Cadet</v>
      </c>
      <c r="L184" s="10" t="str">
        <f t="shared" si="24"/>
        <v>CDT-WLDS</v>
      </c>
      <c r="M184" s="5" t="str">
        <f t="shared" si="27"/>
        <v>20th</v>
      </c>
      <c r="N184" s="5">
        <v>20</v>
      </c>
      <c r="O184" s="5">
        <f t="shared" si="28"/>
        <v>268</v>
      </c>
      <c r="P184" s="5"/>
      <c r="Q184" s="5"/>
    </row>
    <row r="185" spans="1:17" ht="12.75">
      <c r="A185" s="13" t="s">
        <v>188</v>
      </c>
      <c r="B185" s="12" t="s">
        <v>17</v>
      </c>
      <c r="C185" s="5" t="s">
        <v>240</v>
      </c>
      <c r="D185" s="5" t="str">
        <f t="shared" si="25"/>
        <v>Junior Worlds, Gdansk, POL/ME</v>
      </c>
      <c r="E185" s="6">
        <v>36993</v>
      </c>
      <c r="F185" s="6">
        <v>37257</v>
      </c>
      <c r="G185" s="33">
        <f t="shared" si="26"/>
        <v>3725736993</v>
      </c>
      <c r="H185" s="5">
        <v>2</v>
      </c>
      <c r="I185" s="10" t="s">
        <v>260</v>
      </c>
      <c r="J185" s="7">
        <f t="shared" si="22"/>
        <v>11</v>
      </c>
      <c r="K185" s="7" t="str">
        <f t="shared" si="23"/>
        <v>Jr</v>
      </c>
      <c r="L185" s="10" t="str">
        <f t="shared" si="24"/>
        <v>JUNIOR</v>
      </c>
      <c r="M185" s="5" t="str">
        <f t="shared" si="27"/>
        <v>23rd</v>
      </c>
      <c r="N185" s="5">
        <v>23</v>
      </c>
      <c r="O185" s="5">
        <f t="shared" si="28"/>
        <v>384</v>
      </c>
      <c r="P185" s="5"/>
      <c r="Q185" s="5"/>
    </row>
    <row r="186" spans="1:17" ht="12.75">
      <c r="A186" s="13" t="s">
        <v>71</v>
      </c>
      <c r="B186" s="12" t="s">
        <v>17</v>
      </c>
      <c r="C186" s="5" t="s">
        <v>240</v>
      </c>
      <c r="D186" s="5" t="str">
        <f t="shared" si="25"/>
        <v>Junior Worlds, Gdansk, POL/ME</v>
      </c>
      <c r="E186" s="6">
        <v>36993</v>
      </c>
      <c r="F186" s="6">
        <v>37257</v>
      </c>
      <c r="G186" s="33">
        <f t="shared" si="26"/>
        <v>3725736993</v>
      </c>
      <c r="H186" s="5">
        <v>2</v>
      </c>
      <c r="I186" s="10" t="s">
        <v>260</v>
      </c>
      <c r="J186" s="7">
        <f t="shared" si="22"/>
        <v>11</v>
      </c>
      <c r="K186" s="7" t="str">
        <f t="shared" si="23"/>
        <v>Jr</v>
      </c>
      <c r="L186" s="10" t="str">
        <f t="shared" si="24"/>
        <v>JUNIOR</v>
      </c>
      <c r="M186" s="5" t="str">
        <f t="shared" si="27"/>
        <v>29th</v>
      </c>
      <c r="N186" s="5">
        <v>29</v>
      </c>
      <c r="O186" s="5">
        <f t="shared" si="28"/>
        <v>348</v>
      </c>
      <c r="P186" s="5"/>
      <c r="Q186" s="5"/>
    </row>
    <row r="187" spans="1:17" ht="12.75">
      <c r="A187" s="13" t="s">
        <v>107</v>
      </c>
      <c r="B187" s="12" t="s">
        <v>85</v>
      </c>
      <c r="C187" s="5" t="s">
        <v>240</v>
      </c>
      <c r="D187" s="5" t="str">
        <f t="shared" si="25"/>
        <v>Junior Worlds, Gdansk, POL/WS</v>
      </c>
      <c r="E187" s="6">
        <v>36993</v>
      </c>
      <c r="F187" s="6">
        <v>37257</v>
      </c>
      <c r="G187" s="33">
        <f t="shared" si="26"/>
        <v>3725736993</v>
      </c>
      <c r="H187" s="5">
        <v>2</v>
      </c>
      <c r="I187" s="10" t="s">
        <v>260</v>
      </c>
      <c r="J187" s="7">
        <f t="shared" si="22"/>
        <v>11</v>
      </c>
      <c r="K187" s="7" t="str">
        <f t="shared" si="23"/>
        <v>Jr</v>
      </c>
      <c r="L187" s="10" t="str">
        <f t="shared" si="24"/>
        <v>JUNIOR</v>
      </c>
      <c r="M187" s="5" t="str">
        <f t="shared" si="27"/>
        <v>6th</v>
      </c>
      <c r="N187" s="5">
        <v>6</v>
      </c>
      <c r="O187" s="5">
        <f t="shared" si="28"/>
        <v>834</v>
      </c>
      <c r="P187" s="5"/>
      <c r="Q187" s="5"/>
    </row>
    <row r="188" spans="1:17" ht="12.75">
      <c r="A188" s="13" t="s">
        <v>108</v>
      </c>
      <c r="B188" s="12" t="s">
        <v>85</v>
      </c>
      <c r="C188" s="5" t="s">
        <v>240</v>
      </c>
      <c r="D188" s="5" t="str">
        <f t="shared" si="25"/>
        <v>Junior Worlds, Gdansk, POL/WS</v>
      </c>
      <c r="E188" s="6">
        <v>36993</v>
      </c>
      <c r="F188" s="6">
        <v>37257</v>
      </c>
      <c r="G188" s="33">
        <f t="shared" si="26"/>
        <v>3725736993</v>
      </c>
      <c r="H188" s="5">
        <v>2</v>
      </c>
      <c r="I188" s="10" t="s">
        <v>260</v>
      </c>
      <c r="J188" s="7">
        <f t="shared" si="22"/>
        <v>11</v>
      </c>
      <c r="K188" s="7" t="str">
        <f t="shared" si="23"/>
        <v>Jr</v>
      </c>
      <c r="L188" s="10" t="str">
        <f t="shared" si="24"/>
        <v>JUNIOR</v>
      </c>
      <c r="M188" s="5" t="str">
        <f t="shared" si="27"/>
        <v>2nd</v>
      </c>
      <c r="N188" s="5">
        <v>2</v>
      </c>
      <c r="O188" s="5">
        <f t="shared" si="28"/>
        <v>1104</v>
      </c>
      <c r="P188" s="5"/>
      <c r="Q188" s="5"/>
    </row>
    <row r="189" spans="1:17" ht="12.75">
      <c r="A189" s="13" t="s">
        <v>103</v>
      </c>
      <c r="B189" s="12" t="s">
        <v>85</v>
      </c>
      <c r="C189" s="5" t="s">
        <v>240</v>
      </c>
      <c r="D189" s="5" t="str">
        <f t="shared" si="25"/>
        <v>Junior Worlds, Gdansk, POL/WS</v>
      </c>
      <c r="E189" s="6">
        <v>36993</v>
      </c>
      <c r="F189" s="6">
        <v>37257</v>
      </c>
      <c r="G189" s="33">
        <f t="shared" si="26"/>
        <v>3725736993</v>
      </c>
      <c r="H189" s="5">
        <v>2</v>
      </c>
      <c r="I189" s="10" t="s">
        <v>260</v>
      </c>
      <c r="J189" s="7">
        <f t="shared" si="22"/>
        <v>11</v>
      </c>
      <c r="K189" s="7" t="str">
        <f t="shared" si="23"/>
        <v>Jr</v>
      </c>
      <c r="L189" s="10" t="str">
        <f t="shared" si="24"/>
        <v>JUNIOR</v>
      </c>
      <c r="M189" s="5" t="str">
        <f t="shared" si="27"/>
        <v>1st</v>
      </c>
      <c r="N189" s="5">
        <v>1</v>
      </c>
      <c r="O189" s="5">
        <f t="shared" si="28"/>
        <v>1200</v>
      </c>
      <c r="P189" s="5"/>
      <c r="Q189" s="5"/>
    </row>
    <row r="190" spans="1:17" ht="12.75">
      <c r="A190" s="13" t="s">
        <v>75</v>
      </c>
      <c r="B190" s="12" t="s">
        <v>11</v>
      </c>
      <c r="C190" s="5" t="s">
        <v>240</v>
      </c>
      <c r="D190" s="5" t="str">
        <f t="shared" si="25"/>
        <v>Junior Worlds, Gdansk, POL/MS</v>
      </c>
      <c r="E190" s="6">
        <v>36994</v>
      </c>
      <c r="F190" s="6">
        <v>37257</v>
      </c>
      <c r="G190" s="33">
        <f t="shared" si="26"/>
        <v>3725736994</v>
      </c>
      <c r="H190" s="5">
        <v>2</v>
      </c>
      <c r="I190" s="10" t="s">
        <v>260</v>
      </c>
      <c r="J190" s="7">
        <f t="shared" si="22"/>
        <v>11</v>
      </c>
      <c r="K190" s="7" t="str">
        <f t="shared" si="23"/>
        <v>Jr</v>
      </c>
      <c r="L190" s="10" t="str">
        <f t="shared" si="24"/>
        <v>JUNIOR</v>
      </c>
      <c r="M190" s="5" t="str">
        <f t="shared" si="27"/>
        <v>2nd</v>
      </c>
      <c r="N190" s="5">
        <v>2</v>
      </c>
      <c r="O190" s="5">
        <f t="shared" si="28"/>
        <v>1104</v>
      </c>
      <c r="P190" s="5"/>
      <c r="Q190" s="5"/>
    </row>
    <row r="191" spans="1:17" ht="12.75">
      <c r="A191" s="13" t="s">
        <v>106</v>
      </c>
      <c r="B191" s="12" t="s">
        <v>11</v>
      </c>
      <c r="C191" s="5" t="s">
        <v>240</v>
      </c>
      <c r="D191" s="5" t="str">
        <f t="shared" si="25"/>
        <v>Junior Worlds, Gdansk, POL/MS</v>
      </c>
      <c r="E191" s="6">
        <v>36994</v>
      </c>
      <c r="F191" s="6">
        <v>37257</v>
      </c>
      <c r="G191" s="33">
        <f t="shared" si="26"/>
        <v>3725736994</v>
      </c>
      <c r="H191" s="5">
        <v>2</v>
      </c>
      <c r="I191" s="10" t="s">
        <v>260</v>
      </c>
      <c r="J191" s="7">
        <f t="shared" si="22"/>
        <v>11</v>
      </c>
      <c r="K191" s="7" t="str">
        <f t="shared" si="23"/>
        <v>Jr</v>
      </c>
      <c r="L191" s="10" t="str">
        <f t="shared" si="24"/>
        <v>JUNIOR</v>
      </c>
      <c r="M191" s="5" t="str">
        <f t="shared" si="27"/>
        <v>3rd</v>
      </c>
      <c r="N191" s="5">
        <v>3</v>
      </c>
      <c r="O191" s="5">
        <f t="shared" si="28"/>
        <v>1020</v>
      </c>
      <c r="P191" s="5"/>
      <c r="Q191" s="5"/>
    </row>
    <row r="192" spans="1:17" ht="12.75">
      <c r="A192" s="13" t="s">
        <v>76</v>
      </c>
      <c r="B192" s="12" t="s">
        <v>11</v>
      </c>
      <c r="C192" s="5" t="s">
        <v>240</v>
      </c>
      <c r="D192" s="5" t="str">
        <f t="shared" si="25"/>
        <v>Junior Worlds, Gdansk, POL/MS</v>
      </c>
      <c r="E192" s="6">
        <v>36994</v>
      </c>
      <c r="F192" s="6">
        <v>37257</v>
      </c>
      <c r="G192" s="33">
        <f t="shared" si="26"/>
        <v>3725736994</v>
      </c>
      <c r="H192" s="5">
        <v>2</v>
      </c>
      <c r="I192" s="10" t="s">
        <v>260</v>
      </c>
      <c r="J192" s="7">
        <f t="shared" si="22"/>
        <v>11</v>
      </c>
      <c r="K192" s="7" t="str">
        <f t="shared" si="23"/>
        <v>Jr</v>
      </c>
      <c r="L192" s="10" t="str">
        <f t="shared" si="24"/>
        <v>JUNIOR</v>
      </c>
      <c r="M192" s="5" t="str">
        <f t="shared" si="27"/>
        <v>T-14th</v>
      </c>
      <c r="N192" s="5">
        <v>14.5</v>
      </c>
      <c r="O192" s="5">
        <f t="shared" si="28"/>
        <v>609</v>
      </c>
      <c r="P192" s="5"/>
      <c r="Q192" s="5"/>
    </row>
    <row r="193" spans="1:17" ht="12.75">
      <c r="A193" s="13" t="s">
        <v>51</v>
      </c>
      <c r="B193" s="12" t="s">
        <v>14</v>
      </c>
      <c r="C193" s="5" t="s">
        <v>240</v>
      </c>
      <c r="D193" s="5" t="str">
        <f t="shared" si="25"/>
        <v>Junior Worlds, Gdansk, POL/WF</v>
      </c>
      <c r="E193" s="6">
        <v>36994</v>
      </c>
      <c r="F193" s="6">
        <v>37257</v>
      </c>
      <c r="G193" s="33">
        <f t="shared" si="26"/>
        <v>3725736994</v>
      </c>
      <c r="H193" s="5">
        <v>2</v>
      </c>
      <c r="I193" s="10" t="s">
        <v>260</v>
      </c>
      <c r="J193" s="7">
        <f t="shared" si="22"/>
        <v>11</v>
      </c>
      <c r="K193" s="7" t="str">
        <f t="shared" si="23"/>
        <v>Jr</v>
      </c>
      <c r="L193" s="10" t="str">
        <f t="shared" si="24"/>
        <v>JUNIOR</v>
      </c>
      <c r="M193" s="5" t="str">
        <f t="shared" si="27"/>
        <v>3rd</v>
      </c>
      <c r="N193" s="5">
        <v>3</v>
      </c>
      <c r="O193" s="5">
        <f t="shared" si="28"/>
        <v>1020</v>
      </c>
      <c r="P193" s="5"/>
      <c r="Q193" s="5"/>
    </row>
    <row r="194" spans="1:17" ht="12.75">
      <c r="A194" s="13" t="s">
        <v>170</v>
      </c>
      <c r="B194" s="12" t="s">
        <v>14</v>
      </c>
      <c r="C194" s="5" t="s">
        <v>240</v>
      </c>
      <c r="D194" s="5" t="str">
        <f t="shared" si="25"/>
        <v>Junior Worlds, Gdansk, POL/WF</v>
      </c>
      <c r="E194" s="6">
        <v>36994</v>
      </c>
      <c r="F194" s="6">
        <v>37257</v>
      </c>
      <c r="G194" s="33">
        <f t="shared" si="26"/>
        <v>3725736994</v>
      </c>
      <c r="H194" s="5">
        <v>2</v>
      </c>
      <c r="I194" s="10" t="s">
        <v>260</v>
      </c>
      <c r="J194" s="7">
        <f t="shared" si="22"/>
        <v>11</v>
      </c>
      <c r="K194" s="7" t="str">
        <f t="shared" si="23"/>
        <v>Jr</v>
      </c>
      <c r="L194" s="10" t="str">
        <f t="shared" si="24"/>
        <v>JUNIOR</v>
      </c>
      <c r="M194" s="5" t="str">
        <f t="shared" si="27"/>
        <v>31st</v>
      </c>
      <c r="N194" s="5">
        <v>31</v>
      </c>
      <c r="O194" s="5">
        <f t="shared" si="28"/>
        <v>336</v>
      </c>
      <c r="P194" s="5"/>
      <c r="Q194" s="5"/>
    </row>
    <row r="195" spans="1:17" ht="12.75">
      <c r="A195" s="13" t="s">
        <v>18</v>
      </c>
      <c r="B195" s="12" t="s">
        <v>14</v>
      </c>
      <c r="C195" s="5" t="s">
        <v>240</v>
      </c>
      <c r="D195" s="5" t="str">
        <f t="shared" si="25"/>
        <v>Junior Worlds, Gdansk, POL/WF</v>
      </c>
      <c r="E195" s="6">
        <v>36994</v>
      </c>
      <c r="F195" s="6">
        <v>37257</v>
      </c>
      <c r="G195" s="33">
        <f t="shared" si="26"/>
        <v>3725736994</v>
      </c>
      <c r="H195" s="5">
        <v>2</v>
      </c>
      <c r="I195" s="10" t="s">
        <v>260</v>
      </c>
      <c r="J195" s="7">
        <f aca="true" t="shared" si="29" ref="J195:J235">HLOOKUP($I195,PointTableHeader,2)</f>
        <v>11</v>
      </c>
      <c r="K195" s="7" t="str">
        <f aca="true" t="shared" si="30" ref="K195:K235">IF(L195="JUNIOR","Jr",IF(OR(L195="CADET",L195="CDT-WLDS"),"Cadet","Sr"))</f>
        <v>Jr</v>
      </c>
      <c r="L195" s="10" t="str">
        <f aca="true" t="shared" si="31" ref="L195:L235">IF(OR(I195="G",I195="N"),"SENIOR",IF(OR(I195="H1",I195="M"),"JUNIOR",IF(I195="L","CDT-WLDS",IF(OR(I195="E1",I195="K"),"CADET",I195))))</f>
        <v>JUNIOR</v>
      </c>
      <c r="M195" s="5" t="str">
        <f t="shared" si="27"/>
        <v>7th</v>
      </c>
      <c r="N195" s="5">
        <v>7</v>
      </c>
      <c r="O195" s="5">
        <f t="shared" si="28"/>
        <v>828</v>
      </c>
      <c r="P195" s="5"/>
      <c r="Q195" s="5"/>
    </row>
    <row r="196" spans="1:17" ht="12.75">
      <c r="A196" s="13" t="s">
        <v>241</v>
      </c>
      <c r="B196" s="12" t="s">
        <v>16</v>
      </c>
      <c r="C196" s="5" t="s">
        <v>240</v>
      </c>
      <c r="D196" s="5" t="str">
        <f t="shared" si="25"/>
        <v>Junior Worlds, Gdansk, POL/WE</v>
      </c>
      <c r="E196" s="6">
        <v>36995</v>
      </c>
      <c r="F196" s="6">
        <v>37257</v>
      </c>
      <c r="G196" s="33">
        <f t="shared" si="26"/>
        <v>3725736995</v>
      </c>
      <c r="H196" s="5">
        <v>2</v>
      </c>
      <c r="I196" s="10" t="s">
        <v>260</v>
      </c>
      <c r="J196" s="7">
        <f t="shared" si="29"/>
        <v>11</v>
      </c>
      <c r="K196" s="7" t="str">
        <f t="shared" si="30"/>
        <v>Jr</v>
      </c>
      <c r="L196" s="10" t="str">
        <f t="shared" si="31"/>
        <v>JUNIOR</v>
      </c>
      <c r="M196" s="5" t="str">
        <f t="shared" si="27"/>
        <v>20th</v>
      </c>
      <c r="N196" s="5">
        <v>20</v>
      </c>
      <c r="O196" s="5">
        <f t="shared" si="28"/>
        <v>402</v>
      </c>
      <c r="P196" s="5"/>
      <c r="Q196" s="5"/>
    </row>
    <row r="197" spans="1:17" ht="12.75">
      <c r="A197" s="13" t="s">
        <v>245</v>
      </c>
      <c r="B197" s="12" t="s">
        <v>17</v>
      </c>
      <c r="C197" s="5" t="s">
        <v>114</v>
      </c>
      <c r="D197" s="5" t="str">
        <f t="shared" si="25"/>
        <v>Buenos Aires, ARG/ME</v>
      </c>
      <c r="E197" s="6">
        <v>36996</v>
      </c>
      <c r="F197" s="6">
        <v>37257</v>
      </c>
      <c r="G197" s="33">
        <f t="shared" si="26"/>
        <v>3725736996</v>
      </c>
      <c r="H197" s="5">
        <v>9</v>
      </c>
      <c r="I197" s="10" t="s">
        <v>105</v>
      </c>
      <c r="J197" s="7">
        <f t="shared" si="29"/>
        <v>9</v>
      </c>
      <c r="K197" s="7" t="str">
        <f t="shared" si="30"/>
        <v>Sr</v>
      </c>
      <c r="L197" s="10" t="str">
        <f t="shared" si="31"/>
        <v>SENIOR</v>
      </c>
      <c r="M197" s="5" t="str">
        <f t="shared" si="27"/>
        <v>24th</v>
      </c>
      <c r="N197" s="5">
        <v>24</v>
      </c>
      <c r="O197" s="5">
        <f t="shared" si="28"/>
        <v>184.905</v>
      </c>
      <c r="P197" s="5">
        <v>0.587</v>
      </c>
      <c r="Q197" s="5"/>
    </row>
    <row r="198" spans="1:17" ht="12.75">
      <c r="A198" s="13" t="s">
        <v>244</v>
      </c>
      <c r="B198" s="12" t="s">
        <v>17</v>
      </c>
      <c r="C198" s="5" t="s">
        <v>114</v>
      </c>
      <c r="D198" s="5" t="str">
        <f t="shared" si="25"/>
        <v>Buenos Aires, ARG/ME</v>
      </c>
      <c r="E198" s="6">
        <v>36996</v>
      </c>
      <c r="F198" s="6">
        <v>37257</v>
      </c>
      <c r="G198" s="33">
        <f t="shared" si="26"/>
        <v>3725736996</v>
      </c>
      <c r="H198" s="5">
        <v>9</v>
      </c>
      <c r="I198" s="10" t="s">
        <v>105</v>
      </c>
      <c r="J198" s="7">
        <f t="shared" si="29"/>
        <v>9</v>
      </c>
      <c r="K198" s="7" t="str">
        <f t="shared" si="30"/>
        <v>Sr</v>
      </c>
      <c r="L198" s="10" t="str">
        <f t="shared" si="31"/>
        <v>SENIOR</v>
      </c>
      <c r="M198" s="5" t="str">
        <f t="shared" si="27"/>
        <v>27th</v>
      </c>
      <c r="N198" s="5">
        <v>27</v>
      </c>
      <c r="O198" s="5">
        <f t="shared" si="28"/>
        <v>176.1</v>
      </c>
      <c r="P198" s="5">
        <v>0.587</v>
      </c>
      <c r="Q198" s="5"/>
    </row>
    <row r="199" spans="1:17" ht="12.75">
      <c r="A199" s="13" t="s">
        <v>175</v>
      </c>
      <c r="B199" s="12" t="s">
        <v>17</v>
      </c>
      <c r="C199" s="5" t="s">
        <v>114</v>
      </c>
      <c r="D199" s="5" t="str">
        <f t="shared" si="25"/>
        <v>Buenos Aires, ARG/ME</v>
      </c>
      <c r="E199" s="6">
        <v>36996</v>
      </c>
      <c r="F199" s="6">
        <v>37257</v>
      </c>
      <c r="G199" s="33">
        <f t="shared" si="26"/>
        <v>3725736996</v>
      </c>
      <c r="H199" s="5">
        <v>9</v>
      </c>
      <c r="I199" s="10" t="s">
        <v>105</v>
      </c>
      <c r="J199" s="7">
        <f t="shared" si="29"/>
        <v>9</v>
      </c>
      <c r="K199" s="7" t="str">
        <f t="shared" si="30"/>
        <v>Sr</v>
      </c>
      <c r="L199" s="10" t="str">
        <f t="shared" si="31"/>
        <v>SENIOR</v>
      </c>
      <c r="M199" s="5" t="str">
        <f t="shared" si="27"/>
        <v>29th</v>
      </c>
      <c r="N199" s="5">
        <v>29</v>
      </c>
      <c r="O199" s="5">
        <f t="shared" si="28"/>
        <v>170.23</v>
      </c>
      <c r="P199" s="5">
        <v>0.587</v>
      </c>
      <c r="Q199" s="5"/>
    </row>
    <row r="200" spans="1:17" ht="12.75">
      <c r="A200" s="13" t="s">
        <v>72</v>
      </c>
      <c r="B200" s="12" t="s">
        <v>17</v>
      </c>
      <c r="C200" s="5" t="s">
        <v>114</v>
      </c>
      <c r="D200" s="5" t="str">
        <f t="shared" si="25"/>
        <v>Buenos Aires, ARG/ME</v>
      </c>
      <c r="E200" s="6">
        <v>36996</v>
      </c>
      <c r="F200" s="6">
        <v>37257</v>
      </c>
      <c r="G200" s="33">
        <f t="shared" si="26"/>
        <v>3725736996</v>
      </c>
      <c r="H200" s="5">
        <v>9</v>
      </c>
      <c r="I200" s="10" t="s">
        <v>105</v>
      </c>
      <c r="J200" s="7">
        <f t="shared" si="29"/>
        <v>9</v>
      </c>
      <c r="K200" s="7" t="str">
        <f t="shared" si="30"/>
        <v>Sr</v>
      </c>
      <c r="L200" s="10" t="str">
        <f t="shared" si="31"/>
        <v>SENIOR</v>
      </c>
      <c r="M200" s="5" t="str">
        <f t="shared" si="27"/>
        <v>5th</v>
      </c>
      <c r="N200" s="5">
        <v>5</v>
      </c>
      <c r="O200" s="5">
        <f t="shared" si="28"/>
        <v>410.9</v>
      </c>
      <c r="P200" s="5">
        <v>0.587</v>
      </c>
      <c r="Q200" s="5"/>
    </row>
    <row r="201" spans="1:17" ht="12.75">
      <c r="A201" s="13" t="s">
        <v>236</v>
      </c>
      <c r="B201" s="12" t="s">
        <v>17</v>
      </c>
      <c r="C201" s="5" t="s">
        <v>114</v>
      </c>
      <c r="D201" s="5" t="str">
        <f t="shared" si="25"/>
        <v>Buenos Aires, ARG/ME</v>
      </c>
      <c r="E201" s="6">
        <v>36996</v>
      </c>
      <c r="F201" s="6">
        <v>37257</v>
      </c>
      <c r="G201" s="33">
        <f t="shared" si="26"/>
        <v>3725736996</v>
      </c>
      <c r="H201" s="5">
        <v>9</v>
      </c>
      <c r="I201" s="10" t="s">
        <v>105</v>
      </c>
      <c r="J201" s="7">
        <f t="shared" si="29"/>
        <v>9</v>
      </c>
      <c r="K201" s="7" t="str">
        <f t="shared" si="30"/>
        <v>Sr</v>
      </c>
      <c r="L201" s="10" t="str">
        <f t="shared" si="31"/>
        <v>SENIOR</v>
      </c>
      <c r="M201" s="5" t="str">
        <f t="shared" si="27"/>
        <v>11th</v>
      </c>
      <c r="N201" s="5">
        <v>11</v>
      </c>
      <c r="O201" s="5">
        <f t="shared" si="28"/>
        <v>308.17499999999995</v>
      </c>
      <c r="P201" s="5">
        <v>0.587</v>
      </c>
      <c r="Q201" s="5"/>
    </row>
    <row r="202" spans="1:17" ht="12.75">
      <c r="A202" s="13" t="s">
        <v>246</v>
      </c>
      <c r="B202" s="12" t="s">
        <v>17</v>
      </c>
      <c r="C202" s="5" t="s">
        <v>114</v>
      </c>
      <c r="D202" s="5" t="str">
        <f t="shared" si="25"/>
        <v>Buenos Aires, ARG/ME</v>
      </c>
      <c r="E202" s="6">
        <v>36996</v>
      </c>
      <c r="F202" s="6">
        <v>37257</v>
      </c>
      <c r="G202" s="33">
        <f t="shared" si="26"/>
        <v>3725736996</v>
      </c>
      <c r="H202" s="5">
        <v>9</v>
      </c>
      <c r="I202" s="10" t="s">
        <v>105</v>
      </c>
      <c r="J202" s="7">
        <f t="shared" si="29"/>
        <v>9</v>
      </c>
      <c r="K202" s="7" t="str">
        <f t="shared" si="30"/>
        <v>Sr</v>
      </c>
      <c r="L202" s="10" t="str">
        <f t="shared" si="31"/>
        <v>SENIOR</v>
      </c>
      <c r="M202" s="5" t="str">
        <f t="shared" si="27"/>
        <v>26th</v>
      </c>
      <c r="N202" s="5">
        <v>26</v>
      </c>
      <c r="O202" s="5">
        <f t="shared" si="28"/>
        <v>179.035</v>
      </c>
      <c r="P202" s="5">
        <v>0.587</v>
      </c>
      <c r="Q202" s="5"/>
    </row>
    <row r="203" spans="1:17" ht="12.75">
      <c r="A203" s="13" t="s">
        <v>231</v>
      </c>
      <c r="B203" s="12" t="s">
        <v>17</v>
      </c>
      <c r="C203" s="5" t="s">
        <v>115</v>
      </c>
      <c r="D203" s="5" t="str">
        <f t="shared" si="25"/>
        <v>Legnano, ITA/ME</v>
      </c>
      <c r="E203" s="6">
        <v>37024</v>
      </c>
      <c r="F203" s="6">
        <v>37257</v>
      </c>
      <c r="G203" s="33">
        <f t="shared" si="26"/>
        <v>3725737024</v>
      </c>
      <c r="H203" s="5">
        <v>10</v>
      </c>
      <c r="I203" s="10" t="s">
        <v>105</v>
      </c>
      <c r="J203" s="7">
        <f t="shared" si="29"/>
        <v>9</v>
      </c>
      <c r="K203" s="7" t="str">
        <f t="shared" si="30"/>
        <v>Sr</v>
      </c>
      <c r="L203" s="10" t="str">
        <f t="shared" si="31"/>
        <v>SENIOR</v>
      </c>
      <c r="M203" s="5" t="str">
        <f t="shared" si="27"/>
        <v>30th</v>
      </c>
      <c r="N203" s="5">
        <v>30</v>
      </c>
      <c r="O203" s="5">
        <f t="shared" si="28"/>
        <v>570</v>
      </c>
      <c r="P203" s="5">
        <v>2</v>
      </c>
      <c r="Q203" s="5"/>
    </row>
    <row r="204" spans="1:17" ht="12.75">
      <c r="A204" s="13" t="s">
        <v>75</v>
      </c>
      <c r="B204" s="12" t="s">
        <v>11</v>
      </c>
      <c r="C204" s="5" t="s">
        <v>173</v>
      </c>
      <c r="D204" s="5" t="str">
        <f t="shared" si="25"/>
        <v>Madrid, ESP/MS</v>
      </c>
      <c r="E204" s="6">
        <v>37024</v>
      </c>
      <c r="F204" s="6">
        <v>37257</v>
      </c>
      <c r="G204" s="33">
        <f t="shared" si="26"/>
        <v>3725737024</v>
      </c>
      <c r="H204" s="5">
        <v>10</v>
      </c>
      <c r="I204" s="10" t="s">
        <v>105</v>
      </c>
      <c r="J204" s="7">
        <f t="shared" si="29"/>
        <v>9</v>
      </c>
      <c r="K204" s="7" t="str">
        <f t="shared" si="30"/>
        <v>Sr</v>
      </c>
      <c r="L204" s="10" t="str">
        <f t="shared" si="31"/>
        <v>SENIOR</v>
      </c>
      <c r="M204" s="5" t="str">
        <f t="shared" si="27"/>
        <v>3rd</v>
      </c>
      <c r="N204" s="5">
        <v>3</v>
      </c>
      <c r="O204" s="5">
        <f t="shared" si="28"/>
        <v>1092.25</v>
      </c>
      <c r="P204" s="5">
        <v>1.285</v>
      </c>
      <c r="Q204" s="5"/>
    </row>
    <row r="205" spans="1:17" ht="12.75">
      <c r="A205" s="13" t="s">
        <v>247</v>
      </c>
      <c r="B205" s="12" t="s">
        <v>11</v>
      </c>
      <c r="C205" s="5" t="s">
        <v>173</v>
      </c>
      <c r="D205" s="5" t="str">
        <f t="shared" si="25"/>
        <v>Madrid, ESP/MS</v>
      </c>
      <c r="E205" s="6">
        <v>37024</v>
      </c>
      <c r="F205" s="6">
        <v>37257</v>
      </c>
      <c r="G205" s="33">
        <f t="shared" si="26"/>
        <v>3725737024</v>
      </c>
      <c r="H205" s="5">
        <v>10</v>
      </c>
      <c r="I205" s="10" t="s">
        <v>105</v>
      </c>
      <c r="J205" s="7">
        <f t="shared" si="29"/>
        <v>9</v>
      </c>
      <c r="K205" s="7" t="str">
        <f t="shared" si="30"/>
        <v>Sr</v>
      </c>
      <c r="L205" s="10" t="str">
        <f t="shared" si="31"/>
        <v>SENIOR</v>
      </c>
      <c r="M205" s="5" t="str">
        <f t="shared" si="27"/>
        <v>24th</v>
      </c>
      <c r="N205" s="5">
        <v>24</v>
      </c>
      <c r="O205" s="5">
        <f t="shared" si="28"/>
        <v>404.775</v>
      </c>
      <c r="P205" s="5">
        <v>1.285</v>
      </c>
      <c r="Q205" s="5"/>
    </row>
    <row r="206" spans="1:17" ht="12.75">
      <c r="A206" s="13" t="s">
        <v>76</v>
      </c>
      <c r="B206" s="12" t="s">
        <v>11</v>
      </c>
      <c r="C206" s="5" t="s">
        <v>173</v>
      </c>
      <c r="D206" s="5" t="str">
        <f t="shared" si="25"/>
        <v>Madrid, ESP/MS</v>
      </c>
      <c r="E206" s="6">
        <v>37024</v>
      </c>
      <c r="F206" s="6">
        <v>37257</v>
      </c>
      <c r="G206" s="33">
        <f t="shared" si="26"/>
        <v>3725737024</v>
      </c>
      <c r="H206" s="5">
        <v>10</v>
      </c>
      <c r="I206" s="10" t="s">
        <v>105</v>
      </c>
      <c r="J206" s="7">
        <f t="shared" si="29"/>
        <v>9</v>
      </c>
      <c r="K206" s="7" t="str">
        <f t="shared" si="30"/>
        <v>Sr</v>
      </c>
      <c r="L206" s="10" t="str">
        <f t="shared" si="31"/>
        <v>SENIOR</v>
      </c>
      <c r="M206" s="5" t="str">
        <f t="shared" si="27"/>
        <v>29th</v>
      </c>
      <c r="N206" s="5">
        <v>29</v>
      </c>
      <c r="O206" s="5">
        <f t="shared" si="28"/>
        <v>372.65</v>
      </c>
      <c r="P206" s="5">
        <v>1.285</v>
      </c>
      <c r="Q206" s="5"/>
    </row>
    <row r="207" spans="1:17" ht="12.75">
      <c r="A207" s="13" t="s">
        <v>59</v>
      </c>
      <c r="B207" s="12" t="s">
        <v>11</v>
      </c>
      <c r="C207" s="5" t="s">
        <v>173</v>
      </c>
      <c r="D207" s="5" t="str">
        <f t="shared" si="25"/>
        <v>Madrid, ESP/MS</v>
      </c>
      <c r="E207" s="6">
        <v>37024</v>
      </c>
      <c r="F207" s="6">
        <v>37257</v>
      </c>
      <c r="G207" s="33">
        <f t="shared" si="26"/>
        <v>3725737024</v>
      </c>
      <c r="H207" s="5">
        <v>10</v>
      </c>
      <c r="I207" s="10" t="s">
        <v>105</v>
      </c>
      <c r="J207" s="7">
        <f t="shared" si="29"/>
        <v>9</v>
      </c>
      <c r="K207" s="7" t="str">
        <f t="shared" si="30"/>
        <v>Sr</v>
      </c>
      <c r="L207" s="10" t="str">
        <f t="shared" si="31"/>
        <v>SENIOR</v>
      </c>
      <c r="M207" s="5" t="str">
        <f t="shared" si="27"/>
        <v>15th</v>
      </c>
      <c r="N207" s="5">
        <v>15</v>
      </c>
      <c r="O207" s="5">
        <f t="shared" si="28"/>
        <v>648.925</v>
      </c>
      <c r="P207" s="5">
        <v>1.285</v>
      </c>
      <c r="Q207" s="5"/>
    </row>
    <row r="208" spans="1:17" ht="12.75">
      <c r="A208" s="13" t="s">
        <v>176</v>
      </c>
      <c r="B208" s="12" t="s">
        <v>16</v>
      </c>
      <c r="C208" s="5" t="s">
        <v>248</v>
      </c>
      <c r="D208" s="5" t="str">
        <f t="shared" si="25"/>
        <v>Seville, ESP/WE</v>
      </c>
      <c r="E208" s="6">
        <v>37038</v>
      </c>
      <c r="F208" s="6">
        <v>37257</v>
      </c>
      <c r="G208" s="33">
        <f t="shared" si="26"/>
        <v>3725737038</v>
      </c>
      <c r="H208" s="5">
        <v>10</v>
      </c>
      <c r="I208" s="10" t="s">
        <v>105</v>
      </c>
      <c r="J208" s="7">
        <f t="shared" si="29"/>
        <v>9</v>
      </c>
      <c r="K208" s="7" t="str">
        <f t="shared" si="30"/>
        <v>Sr</v>
      </c>
      <c r="L208" s="10" t="str">
        <f t="shared" si="31"/>
        <v>SENIOR</v>
      </c>
      <c r="M208" s="5" t="str">
        <f t="shared" si="27"/>
        <v>15th</v>
      </c>
      <c r="N208" s="5">
        <v>15</v>
      </c>
      <c r="O208" s="5">
        <f t="shared" si="28"/>
        <v>852.44</v>
      </c>
      <c r="P208" s="5">
        <v>1.6880000000000002</v>
      </c>
      <c r="Q208" s="5"/>
    </row>
    <row r="209" spans="1:17" ht="12.75">
      <c r="A209" s="13" t="s">
        <v>72</v>
      </c>
      <c r="B209" s="12" t="s">
        <v>17</v>
      </c>
      <c r="C209" s="5" t="s">
        <v>249</v>
      </c>
      <c r="D209" s="5" t="str">
        <f t="shared" si="25"/>
        <v>Taiwan, TPE/ME</v>
      </c>
      <c r="E209" s="6">
        <v>37038</v>
      </c>
      <c r="F209" s="6">
        <v>37257</v>
      </c>
      <c r="G209" s="33">
        <f t="shared" si="26"/>
        <v>3725737038</v>
      </c>
      <c r="H209" s="5">
        <v>9</v>
      </c>
      <c r="I209" s="10" t="s">
        <v>105</v>
      </c>
      <c r="J209" s="7">
        <f t="shared" si="29"/>
        <v>9</v>
      </c>
      <c r="K209" s="7" t="str">
        <f t="shared" si="30"/>
        <v>Sr</v>
      </c>
      <c r="L209" s="10" t="str">
        <f t="shared" si="31"/>
        <v>SENIOR</v>
      </c>
      <c r="M209" s="5" t="str">
        <f t="shared" si="27"/>
        <v>9th</v>
      </c>
      <c r="N209" s="5">
        <v>9</v>
      </c>
      <c r="O209" s="5">
        <f t="shared" si="28"/>
        <v>187.25</v>
      </c>
      <c r="P209" s="5">
        <v>0.35</v>
      </c>
      <c r="Q209" s="5"/>
    </row>
    <row r="210" spans="1:17" ht="12.75">
      <c r="A210" s="13" t="s">
        <v>159</v>
      </c>
      <c r="B210" s="12" t="s">
        <v>16</v>
      </c>
      <c r="C210" s="5" t="s">
        <v>250</v>
      </c>
      <c r="D210" s="5" t="str">
        <f t="shared" si="25"/>
        <v>Welkenraedt, BEL/WE</v>
      </c>
      <c r="E210" s="6">
        <v>37038</v>
      </c>
      <c r="F210" s="6">
        <v>37257</v>
      </c>
      <c r="G210" s="33">
        <f t="shared" si="26"/>
        <v>3725737038</v>
      </c>
      <c r="H210" s="5">
        <v>10</v>
      </c>
      <c r="I210" s="10" t="s">
        <v>105</v>
      </c>
      <c r="J210" s="7">
        <f t="shared" si="29"/>
        <v>9</v>
      </c>
      <c r="K210" s="7" t="str">
        <f t="shared" si="30"/>
        <v>Sr</v>
      </c>
      <c r="L210" s="10" t="str">
        <f t="shared" si="31"/>
        <v>SENIOR</v>
      </c>
      <c r="M210" s="5" t="str">
        <f t="shared" si="27"/>
        <v>26th</v>
      </c>
      <c r="N210" s="5">
        <v>26</v>
      </c>
      <c r="O210" s="5">
        <f t="shared" si="28"/>
        <v>610</v>
      </c>
      <c r="P210" s="5">
        <v>2</v>
      </c>
      <c r="Q210" s="5"/>
    </row>
    <row r="211" spans="1:17" ht="12.75">
      <c r="A211" s="13" t="s">
        <v>251</v>
      </c>
      <c r="B211" s="12" t="s">
        <v>16</v>
      </c>
      <c r="C211" s="5" t="s">
        <v>250</v>
      </c>
      <c r="D211" s="5" t="str">
        <f t="shared" si="25"/>
        <v>Welkenraedt, BEL/WE</v>
      </c>
      <c r="E211" s="6">
        <v>37038</v>
      </c>
      <c r="F211" s="6">
        <v>37257</v>
      </c>
      <c r="G211" s="33">
        <f t="shared" si="26"/>
        <v>3725737038</v>
      </c>
      <c r="H211" s="5">
        <v>10</v>
      </c>
      <c r="I211" s="10" t="s">
        <v>105</v>
      </c>
      <c r="J211" s="7">
        <f t="shared" si="29"/>
        <v>9</v>
      </c>
      <c r="K211" s="7" t="str">
        <f t="shared" si="30"/>
        <v>Sr</v>
      </c>
      <c r="L211" s="10" t="str">
        <f t="shared" si="31"/>
        <v>SENIOR</v>
      </c>
      <c r="M211" s="5" t="str">
        <f t="shared" si="27"/>
        <v>31st</v>
      </c>
      <c r="N211" s="5">
        <v>31</v>
      </c>
      <c r="O211" s="5">
        <f t="shared" si="28"/>
        <v>560</v>
      </c>
      <c r="P211" s="5">
        <v>2</v>
      </c>
      <c r="Q211" s="5"/>
    </row>
    <row r="212" spans="1:17" ht="12.75">
      <c r="A212" s="13" t="s">
        <v>205</v>
      </c>
      <c r="B212" s="12" t="s">
        <v>85</v>
      </c>
      <c r="C212" s="5" t="s">
        <v>79</v>
      </c>
      <c r="D212" s="5" t="str">
        <f t="shared" si="25"/>
        <v>Tauberbischofsheim, GER/WS</v>
      </c>
      <c r="E212" s="6">
        <v>37051</v>
      </c>
      <c r="F212" s="6">
        <v>37257</v>
      </c>
      <c r="G212" s="33">
        <f t="shared" si="26"/>
        <v>3725737051</v>
      </c>
      <c r="H212" s="5">
        <v>10</v>
      </c>
      <c r="I212" s="10" t="s">
        <v>105</v>
      </c>
      <c r="J212" s="7">
        <f t="shared" si="29"/>
        <v>9</v>
      </c>
      <c r="K212" s="7" t="str">
        <f t="shared" si="30"/>
        <v>Sr</v>
      </c>
      <c r="L212" s="10" t="str">
        <f t="shared" si="31"/>
        <v>SENIOR</v>
      </c>
      <c r="M212" s="5" t="str">
        <f t="shared" si="27"/>
        <v>30th</v>
      </c>
      <c r="N212" s="5">
        <v>30</v>
      </c>
      <c r="O212" s="5">
        <f t="shared" si="28"/>
        <v>570</v>
      </c>
      <c r="P212" s="5">
        <v>2</v>
      </c>
      <c r="Q212" s="5"/>
    </row>
    <row r="213" spans="1:17" ht="12.75">
      <c r="A213" s="13" t="s">
        <v>103</v>
      </c>
      <c r="B213" s="12" t="s">
        <v>85</v>
      </c>
      <c r="C213" s="5" t="s">
        <v>79</v>
      </c>
      <c r="D213" s="5" t="str">
        <f t="shared" si="25"/>
        <v>Tauberbischofsheim, GER/WS</v>
      </c>
      <c r="E213" s="6">
        <v>37051</v>
      </c>
      <c r="F213" s="6">
        <v>37257</v>
      </c>
      <c r="G213" s="33">
        <f t="shared" si="26"/>
        <v>3725737051</v>
      </c>
      <c r="H213" s="5">
        <v>10</v>
      </c>
      <c r="I213" s="10" t="s">
        <v>105</v>
      </c>
      <c r="J213" s="7">
        <f t="shared" si="29"/>
        <v>9</v>
      </c>
      <c r="K213" s="7" t="str">
        <f t="shared" si="30"/>
        <v>Sr</v>
      </c>
      <c r="L213" s="10" t="str">
        <f t="shared" si="31"/>
        <v>SENIOR</v>
      </c>
      <c r="M213" s="5" t="str">
        <f t="shared" si="27"/>
        <v>18th</v>
      </c>
      <c r="N213" s="5">
        <v>18</v>
      </c>
      <c r="O213" s="5">
        <f t="shared" si="28"/>
        <v>690</v>
      </c>
      <c r="P213" s="5">
        <v>2</v>
      </c>
      <c r="Q213" s="5"/>
    </row>
    <row r="214" spans="1:17" ht="12.75">
      <c r="A214" s="13" t="s">
        <v>231</v>
      </c>
      <c r="B214" s="12" t="s">
        <v>17</v>
      </c>
      <c r="C214" s="5" t="s">
        <v>252</v>
      </c>
      <c r="D214" s="5" t="str">
        <f t="shared" si="25"/>
        <v>Stockholm, SWE/ME</v>
      </c>
      <c r="E214" s="6">
        <v>37052</v>
      </c>
      <c r="F214" s="6">
        <v>37257</v>
      </c>
      <c r="G214" s="33">
        <f t="shared" si="26"/>
        <v>3725737052</v>
      </c>
      <c r="H214" s="5">
        <v>10</v>
      </c>
      <c r="I214" s="10" t="s">
        <v>105</v>
      </c>
      <c r="J214" s="7">
        <f t="shared" si="29"/>
        <v>9</v>
      </c>
      <c r="K214" s="7" t="str">
        <f t="shared" si="30"/>
        <v>Sr</v>
      </c>
      <c r="L214" s="10" t="str">
        <f t="shared" si="31"/>
        <v>SENIOR</v>
      </c>
      <c r="M214" s="5" t="str">
        <f t="shared" si="27"/>
        <v>25th</v>
      </c>
      <c r="N214" s="5">
        <v>25</v>
      </c>
      <c r="O214" s="5">
        <f t="shared" si="28"/>
        <v>536.61</v>
      </c>
      <c r="P214" s="5">
        <v>1.731</v>
      </c>
      <c r="Q214" s="5"/>
    </row>
    <row r="215" spans="1:17" ht="12.75">
      <c r="A215" s="13" t="s">
        <v>253</v>
      </c>
      <c r="B215" s="12" t="s">
        <v>14</v>
      </c>
      <c r="C215" s="5" t="s">
        <v>174</v>
      </c>
      <c r="D215" s="5" t="str">
        <f t="shared" si="25"/>
        <v>Rochester, NY/WF</v>
      </c>
      <c r="E215" s="6">
        <v>37059</v>
      </c>
      <c r="F215" s="6">
        <v>37257</v>
      </c>
      <c r="G215" s="33">
        <f t="shared" si="26"/>
        <v>3725737059</v>
      </c>
      <c r="H215" s="5">
        <v>10</v>
      </c>
      <c r="I215" s="10" t="s">
        <v>105</v>
      </c>
      <c r="J215" s="7">
        <f t="shared" si="29"/>
        <v>9</v>
      </c>
      <c r="K215" s="7" t="str">
        <f t="shared" si="30"/>
        <v>Sr</v>
      </c>
      <c r="L215" s="10" t="str">
        <f t="shared" si="31"/>
        <v>SENIOR</v>
      </c>
      <c r="M215" s="5" t="str">
        <f t="shared" si="27"/>
        <v>15th</v>
      </c>
      <c r="N215" s="5">
        <v>15</v>
      </c>
      <c r="O215" s="5">
        <f t="shared" si="28"/>
        <v>1010</v>
      </c>
      <c r="P215" s="5">
        <v>2</v>
      </c>
      <c r="Q215" s="5"/>
    </row>
    <row r="216" spans="1:17" ht="12.75">
      <c r="A216" s="13" t="s">
        <v>236</v>
      </c>
      <c r="B216" s="12" t="s">
        <v>17</v>
      </c>
      <c r="C216" s="5" t="s">
        <v>147</v>
      </c>
      <c r="D216" s="5" t="str">
        <f t="shared" si="25"/>
        <v>Tunis, TUN/ME</v>
      </c>
      <c r="E216" s="6">
        <v>37059</v>
      </c>
      <c r="F216" s="6">
        <v>37257</v>
      </c>
      <c r="G216" s="33">
        <f t="shared" si="26"/>
        <v>3725737059</v>
      </c>
      <c r="H216" s="5">
        <v>9</v>
      </c>
      <c r="I216" s="10" t="s">
        <v>105</v>
      </c>
      <c r="J216" s="7">
        <f t="shared" si="29"/>
        <v>9</v>
      </c>
      <c r="K216" s="7" t="str">
        <f t="shared" si="30"/>
        <v>Sr</v>
      </c>
      <c r="L216" s="10" t="str">
        <f t="shared" si="31"/>
        <v>SENIOR</v>
      </c>
      <c r="M216" s="5" t="str">
        <f t="shared" si="27"/>
        <v>13th</v>
      </c>
      <c r="N216" s="5">
        <v>13</v>
      </c>
      <c r="O216" s="5">
        <f t="shared" si="28"/>
        <v>348.14000000000004</v>
      </c>
      <c r="P216" s="5">
        <v>0.676</v>
      </c>
      <c r="Q216" s="5"/>
    </row>
    <row r="217" spans="1:21" ht="12.75">
      <c r="A217" s="13" t="s">
        <v>247</v>
      </c>
      <c r="B217" s="12" t="s">
        <v>11</v>
      </c>
      <c r="C217" s="5" t="s">
        <v>120</v>
      </c>
      <c r="D217" s="5" t="str">
        <f aca="true" t="shared" si="32" ref="D217:D228">C217&amp;"/"&amp;B217</f>
        <v>Havana, CUB/MS</v>
      </c>
      <c r="E217" s="6">
        <v>37064</v>
      </c>
      <c r="F217" s="6">
        <v>37257</v>
      </c>
      <c r="G217" s="33">
        <f aca="true" t="shared" si="33" ref="G217:G228">F217*100000+E217</f>
        <v>3725737064</v>
      </c>
      <c r="H217" s="5">
        <v>10</v>
      </c>
      <c r="I217" s="10" t="s">
        <v>105</v>
      </c>
      <c r="J217" s="7">
        <f t="shared" si="29"/>
        <v>9</v>
      </c>
      <c r="K217" s="7" t="str">
        <f t="shared" si="30"/>
        <v>Sr</v>
      </c>
      <c r="L217" s="10" t="str">
        <f t="shared" si="31"/>
        <v>SENIOR</v>
      </c>
      <c r="M217" s="5" t="str">
        <f aca="true" t="shared" si="34" ref="M217:M228">IF(MOD(N217,1)&lt;&gt;0,"T-","")&amp;INT(N217)&amp;IF(AND(INT(N217)&gt;=11,INT(N217)&lt;14),"th",IF(MOD(INT(N217),10)=1,"st",IF(MOD(INT(N217),10)=2,"nd",IF(MOD(INT(N217),10)=3,"rd","th"))))</f>
        <v>22nd</v>
      </c>
      <c r="N217" s="5">
        <v>22</v>
      </c>
      <c r="O217" s="5">
        <f aca="true" t="shared" si="35" ref="O217:O228">IF(OR(N217&gt;=33,ISNUMBER(N217)=FALSE),0,VLOOKUP(N217,PointTable,$J217,TRUE))*IF(P217&gt;0,P217,1)</f>
        <v>507.9750000000001</v>
      </c>
      <c r="P217" s="5">
        <v>1.5630000000000002</v>
      </c>
      <c r="Q217" s="5"/>
      <c r="U217"/>
    </row>
    <row r="218" spans="1:21" ht="12.75">
      <c r="A218" s="13" t="s">
        <v>76</v>
      </c>
      <c r="B218" s="12" t="s">
        <v>11</v>
      </c>
      <c r="C218" s="5" t="s">
        <v>120</v>
      </c>
      <c r="D218" s="5" t="str">
        <f t="shared" si="32"/>
        <v>Havana, CUB/MS</v>
      </c>
      <c r="E218" s="6">
        <v>37064</v>
      </c>
      <c r="F218" s="6">
        <v>37257</v>
      </c>
      <c r="G218" s="33">
        <f t="shared" si="33"/>
        <v>3725737064</v>
      </c>
      <c r="H218" s="5">
        <v>10</v>
      </c>
      <c r="I218" s="10" t="s">
        <v>105</v>
      </c>
      <c r="J218" s="7">
        <f t="shared" si="29"/>
        <v>9</v>
      </c>
      <c r="K218" s="7" t="str">
        <f t="shared" si="30"/>
        <v>Sr</v>
      </c>
      <c r="L218" s="10" t="str">
        <f t="shared" si="31"/>
        <v>SENIOR</v>
      </c>
      <c r="M218" s="5" t="str">
        <f t="shared" si="34"/>
        <v>31st</v>
      </c>
      <c r="N218" s="5">
        <v>31</v>
      </c>
      <c r="O218" s="5">
        <f t="shared" si="35"/>
        <v>437.64000000000004</v>
      </c>
      <c r="P218" s="5">
        <v>1.5630000000000002</v>
      </c>
      <c r="Q218" s="5"/>
      <c r="U218"/>
    </row>
    <row r="219" spans="1:21" ht="12.75">
      <c r="A219" s="13" t="s">
        <v>200</v>
      </c>
      <c r="B219" s="12" t="s">
        <v>16</v>
      </c>
      <c r="C219" s="5" t="s">
        <v>120</v>
      </c>
      <c r="D219" s="5" t="str">
        <f t="shared" si="32"/>
        <v>Havana, CUB/WE</v>
      </c>
      <c r="E219" s="6">
        <v>37064</v>
      </c>
      <c r="F219" s="6">
        <v>37257</v>
      </c>
      <c r="G219" s="33">
        <f t="shared" si="33"/>
        <v>3725737064</v>
      </c>
      <c r="H219" s="5">
        <v>9</v>
      </c>
      <c r="I219" s="10" t="s">
        <v>105</v>
      </c>
      <c r="J219" s="7">
        <f t="shared" si="29"/>
        <v>9</v>
      </c>
      <c r="K219" s="7" t="str">
        <f t="shared" si="30"/>
        <v>Sr</v>
      </c>
      <c r="L219" s="10" t="str">
        <f t="shared" si="31"/>
        <v>SENIOR</v>
      </c>
      <c r="M219" s="5" t="str">
        <f t="shared" si="34"/>
        <v>23rd</v>
      </c>
      <c r="N219" s="5">
        <v>23</v>
      </c>
      <c r="O219" s="5">
        <f t="shared" si="35"/>
        <v>586.5600000000001</v>
      </c>
      <c r="P219" s="5">
        <v>1.8330000000000002</v>
      </c>
      <c r="Q219" s="5"/>
      <c r="U219"/>
    </row>
    <row r="220" spans="1:21" ht="12.75">
      <c r="A220" s="13" t="s">
        <v>253</v>
      </c>
      <c r="B220" s="12" t="s">
        <v>14</v>
      </c>
      <c r="C220" s="5" t="s">
        <v>120</v>
      </c>
      <c r="D220" s="5" t="str">
        <f t="shared" si="32"/>
        <v>Havana, CUB/WF</v>
      </c>
      <c r="E220" s="6">
        <v>37064</v>
      </c>
      <c r="F220" s="6">
        <v>37257</v>
      </c>
      <c r="G220" s="33">
        <f t="shared" si="33"/>
        <v>3725737064</v>
      </c>
      <c r="H220" s="5">
        <v>9</v>
      </c>
      <c r="I220" s="10" t="s">
        <v>105</v>
      </c>
      <c r="J220" s="7">
        <f t="shared" si="29"/>
        <v>9</v>
      </c>
      <c r="K220" s="7" t="str">
        <f t="shared" si="30"/>
        <v>Sr</v>
      </c>
      <c r="L220" s="10" t="str">
        <f t="shared" si="31"/>
        <v>SENIOR</v>
      </c>
      <c r="M220" s="5" t="str">
        <f t="shared" si="34"/>
        <v>12th</v>
      </c>
      <c r="N220" s="5">
        <v>12</v>
      </c>
      <c r="O220" s="5">
        <f t="shared" si="35"/>
        <v>654.6800000000001</v>
      </c>
      <c r="P220" s="5">
        <v>1.2590000000000001</v>
      </c>
      <c r="Q220" s="5"/>
      <c r="U220"/>
    </row>
    <row r="221" spans="1:21" ht="12.75">
      <c r="A221" s="13" t="s">
        <v>224</v>
      </c>
      <c r="B221" s="12" t="s">
        <v>17</v>
      </c>
      <c r="C221" s="5" t="s">
        <v>120</v>
      </c>
      <c r="D221" s="5" t="str">
        <f t="shared" si="32"/>
        <v>Havana, CUB/ME</v>
      </c>
      <c r="E221" s="6">
        <v>37066</v>
      </c>
      <c r="F221" s="6">
        <v>37257</v>
      </c>
      <c r="G221" s="33">
        <f t="shared" si="33"/>
        <v>3725737066</v>
      </c>
      <c r="H221" s="5">
        <v>10</v>
      </c>
      <c r="I221" s="10" t="s">
        <v>105</v>
      </c>
      <c r="J221" s="7">
        <f t="shared" si="29"/>
        <v>9</v>
      </c>
      <c r="K221" s="7" t="str">
        <f t="shared" si="30"/>
        <v>Sr</v>
      </c>
      <c r="L221" s="10" t="str">
        <f t="shared" si="31"/>
        <v>SENIOR</v>
      </c>
      <c r="M221" s="5" t="str">
        <f t="shared" si="34"/>
        <v>26th</v>
      </c>
      <c r="N221" s="5">
        <v>26</v>
      </c>
      <c r="O221" s="5">
        <f t="shared" si="35"/>
        <v>543.2049999999999</v>
      </c>
      <c r="P221" s="5">
        <v>1.781</v>
      </c>
      <c r="Q221" s="5"/>
      <c r="U221"/>
    </row>
    <row r="222" spans="1:21" ht="12.75">
      <c r="A222" s="13" t="s">
        <v>72</v>
      </c>
      <c r="B222" s="12" t="s">
        <v>17</v>
      </c>
      <c r="C222" s="5" t="s">
        <v>120</v>
      </c>
      <c r="D222" s="5" t="str">
        <f t="shared" si="32"/>
        <v>Havana, CUB/ME</v>
      </c>
      <c r="E222" s="6">
        <v>37066</v>
      </c>
      <c r="F222" s="6">
        <v>37257</v>
      </c>
      <c r="G222" s="33">
        <f t="shared" si="33"/>
        <v>3725737066</v>
      </c>
      <c r="H222" s="5">
        <v>10</v>
      </c>
      <c r="I222" s="10" t="s">
        <v>105</v>
      </c>
      <c r="J222" s="7">
        <f t="shared" si="29"/>
        <v>9</v>
      </c>
      <c r="K222" s="7" t="str">
        <f t="shared" si="30"/>
        <v>Sr</v>
      </c>
      <c r="L222" s="10" t="str">
        <f t="shared" si="31"/>
        <v>SENIOR</v>
      </c>
      <c r="M222" s="5" t="str">
        <f t="shared" si="34"/>
        <v>6th</v>
      </c>
      <c r="N222" s="5">
        <v>6</v>
      </c>
      <c r="O222" s="5">
        <f t="shared" si="35"/>
        <v>1237.7949999999998</v>
      </c>
      <c r="P222" s="5">
        <v>1.781</v>
      </c>
      <c r="Q222" s="5"/>
      <c r="U222"/>
    </row>
    <row r="223" spans="1:21" ht="12.75">
      <c r="A223" s="13" t="s">
        <v>86</v>
      </c>
      <c r="B223" s="12" t="s">
        <v>85</v>
      </c>
      <c r="C223" s="5" t="s">
        <v>120</v>
      </c>
      <c r="D223" s="5" t="str">
        <f t="shared" si="32"/>
        <v>Havana, CUB/WS</v>
      </c>
      <c r="E223" s="6">
        <v>37066</v>
      </c>
      <c r="F223" s="6">
        <v>37257</v>
      </c>
      <c r="G223" s="33">
        <f t="shared" si="33"/>
        <v>3725737066</v>
      </c>
      <c r="H223" s="5">
        <v>10</v>
      </c>
      <c r="I223" s="10" t="s">
        <v>105</v>
      </c>
      <c r="J223" s="7">
        <f t="shared" si="29"/>
        <v>9</v>
      </c>
      <c r="K223" s="7" t="str">
        <f t="shared" si="30"/>
        <v>Sr</v>
      </c>
      <c r="L223" s="10" t="str">
        <f t="shared" si="31"/>
        <v>SENIOR</v>
      </c>
      <c r="M223" s="5" t="str">
        <f t="shared" si="34"/>
        <v>21st</v>
      </c>
      <c r="N223" s="5">
        <v>21</v>
      </c>
      <c r="O223" s="5">
        <f t="shared" si="35"/>
        <v>487.08</v>
      </c>
      <c r="P223" s="5">
        <v>1.476</v>
      </c>
      <c r="Q223" s="5"/>
      <c r="U223"/>
    </row>
    <row r="224" spans="1:17" ht="12.75">
      <c r="A224" s="13" t="s">
        <v>107</v>
      </c>
      <c r="B224" s="12" t="s">
        <v>85</v>
      </c>
      <c r="C224" s="5" t="s">
        <v>120</v>
      </c>
      <c r="D224" s="5" t="str">
        <f t="shared" si="32"/>
        <v>Havana, CUB/WS</v>
      </c>
      <c r="E224" s="6">
        <v>37066</v>
      </c>
      <c r="F224" s="6">
        <v>37257</v>
      </c>
      <c r="G224" s="33">
        <f t="shared" si="33"/>
        <v>3725737066</v>
      </c>
      <c r="H224" s="5">
        <v>10</v>
      </c>
      <c r="I224" s="10" t="s">
        <v>105</v>
      </c>
      <c r="J224" s="7">
        <f t="shared" si="29"/>
        <v>9</v>
      </c>
      <c r="K224" s="7" t="str">
        <f t="shared" si="30"/>
        <v>Sr</v>
      </c>
      <c r="L224" s="10" t="str">
        <f t="shared" si="31"/>
        <v>SENIOR</v>
      </c>
      <c r="M224" s="5" t="str">
        <f t="shared" si="34"/>
        <v>10th</v>
      </c>
      <c r="N224" s="5">
        <v>10</v>
      </c>
      <c r="O224" s="5">
        <f t="shared" si="35"/>
        <v>782.28</v>
      </c>
      <c r="P224" s="5">
        <v>1.476</v>
      </c>
      <c r="Q224" s="5"/>
    </row>
    <row r="225" spans="1:17" ht="12.75">
      <c r="A225" s="13" t="s">
        <v>254</v>
      </c>
      <c r="B225" s="12" t="s">
        <v>85</v>
      </c>
      <c r="C225" s="5" t="s">
        <v>120</v>
      </c>
      <c r="D225" s="5" t="str">
        <f t="shared" si="32"/>
        <v>Havana, CUB/WS</v>
      </c>
      <c r="E225" s="6">
        <v>37066</v>
      </c>
      <c r="F225" s="6">
        <v>37257</v>
      </c>
      <c r="G225" s="33">
        <f t="shared" si="33"/>
        <v>3725737066</v>
      </c>
      <c r="H225" s="5">
        <v>10</v>
      </c>
      <c r="I225" s="10" t="s">
        <v>105</v>
      </c>
      <c r="J225" s="7">
        <f t="shared" si="29"/>
        <v>9</v>
      </c>
      <c r="K225" s="7" t="str">
        <f t="shared" si="30"/>
        <v>Sr</v>
      </c>
      <c r="L225" s="10" t="str">
        <f t="shared" si="31"/>
        <v>SENIOR</v>
      </c>
      <c r="M225" s="5" t="str">
        <f t="shared" si="34"/>
        <v>16th</v>
      </c>
      <c r="N225" s="5">
        <v>16</v>
      </c>
      <c r="O225" s="5">
        <f t="shared" si="35"/>
        <v>738</v>
      </c>
      <c r="P225" s="5">
        <v>1.476</v>
      </c>
      <c r="Q225" s="5"/>
    </row>
    <row r="226" spans="1:17" ht="12.75">
      <c r="A226" s="13" t="s">
        <v>205</v>
      </c>
      <c r="B226" s="12" t="s">
        <v>85</v>
      </c>
      <c r="C226" s="5" t="s">
        <v>120</v>
      </c>
      <c r="D226" s="5" t="str">
        <f t="shared" si="32"/>
        <v>Havana, CUB/WS</v>
      </c>
      <c r="E226" s="6">
        <v>37066</v>
      </c>
      <c r="F226" s="6">
        <v>37257</v>
      </c>
      <c r="G226" s="33">
        <f t="shared" si="33"/>
        <v>3725737066</v>
      </c>
      <c r="H226" s="5">
        <v>10</v>
      </c>
      <c r="I226" s="10" t="s">
        <v>105</v>
      </c>
      <c r="J226" s="7">
        <f t="shared" si="29"/>
        <v>9</v>
      </c>
      <c r="K226" s="7" t="str">
        <f t="shared" si="30"/>
        <v>Sr</v>
      </c>
      <c r="L226" s="10" t="str">
        <f t="shared" si="31"/>
        <v>SENIOR</v>
      </c>
      <c r="M226" s="5" t="str">
        <f t="shared" si="34"/>
        <v>12th</v>
      </c>
      <c r="N226" s="5">
        <v>12</v>
      </c>
      <c r="O226" s="5">
        <f t="shared" si="35"/>
        <v>767.52</v>
      </c>
      <c r="P226" s="5">
        <v>1.476</v>
      </c>
      <c r="Q226" s="5"/>
    </row>
    <row r="227" spans="1:17" ht="12.75">
      <c r="A227" s="13" t="s">
        <v>108</v>
      </c>
      <c r="B227" s="12" t="s">
        <v>85</v>
      </c>
      <c r="C227" s="5" t="s">
        <v>120</v>
      </c>
      <c r="D227" s="5" t="str">
        <f t="shared" si="32"/>
        <v>Havana, CUB/WS</v>
      </c>
      <c r="E227" s="6">
        <v>37066</v>
      </c>
      <c r="F227" s="6">
        <v>37257</v>
      </c>
      <c r="G227" s="33">
        <f t="shared" si="33"/>
        <v>3725737066</v>
      </c>
      <c r="H227" s="5">
        <v>10</v>
      </c>
      <c r="I227" s="10" t="s">
        <v>105</v>
      </c>
      <c r="J227" s="7">
        <f t="shared" si="29"/>
        <v>9</v>
      </c>
      <c r="K227" s="7" t="str">
        <f t="shared" si="30"/>
        <v>Sr</v>
      </c>
      <c r="L227" s="10" t="str">
        <f t="shared" si="31"/>
        <v>SENIOR</v>
      </c>
      <c r="M227" s="5" t="str">
        <f t="shared" si="34"/>
        <v>2nd</v>
      </c>
      <c r="N227" s="5">
        <v>2</v>
      </c>
      <c r="O227" s="5">
        <f t="shared" si="35"/>
        <v>1357.92</v>
      </c>
      <c r="P227" s="5">
        <v>1.476</v>
      </c>
      <c r="Q227" s="5"/>
    </row>
    <row r="228" spans="1:17" ht="12.75">
      <c r="A228" s="13" t="s">
        <v>121</v>
      </c>
      <c r="B228" s="12" t="s">
        <v>85</v>
      </c>
      <c r="C228" s="5" t="s">
        <v>120</v>
      </c>
      <c r="D228" s="5" t="str">
        <f t="shared" si="32"/>
        <v>Havana, CUB/WS</v>
      </c>
      <c r="E228" s="6">
        <v>37066</v>
      </c>
      <c r="F228" s="6">
        <v>37257</v>
      </c>
      <c r="G228" s="33">
        <f t="shared" si="33"/>
        <v>3725737066</v>
      </c>
      <c r="H228" s="5">
        <v>10</v>
      </c>
      <c r="I228" s="10" t="s">
        <v>105</v>
      </c>
      <c r="J228" s="7">
        <f t="shared" si="29"/>
        <v>9</v>
      </c>
      <c r="K228" s="7" t="str">
        <f t="shared" si="30"/>
        <v>Sr</v>
      </c>
      <c r="L228" s="10" t="str">
        <f t="shared" si="31"/>
        <v>SENIOR</v>
      </c>
      <c r="M228" s="5" t="str">
        <f t="shared" si="34"/>
        <v>11th</v>
      </c>
      <c r="N228" s="5">
        <v>11</v>
      </c>
      <c r="O228" s="5">
        <f t="shared" si="35"/>
        <v>774.9</v>
      </c>
      <c r="P228" s="5">
        <v>1.476</v>
      </c>
      <c r="Q228" s="5"/>
    </row>
    <row r="229" spans="1:17" ht="12.75">
      <c r="A229" s="13" t="s">
        <v>103</v>
      </c>
      <c r="B229" s="12" t="s">
        <v>85</v>
      </c>
      <c r="C229" s="5" t="s">
        <v>120</v>
      </c>
      <c r="D229" s="5" t="str">
        <f aca="true" t="shared" si="36" ref="D229:D234">C229&amp;"/"&amp;B229</f>
        <v>Havana, CUB/WS</v>
      </c>
      <c r="E229" s="6">
        <v>37066</v>
      </c>
      <c r="F229" s="6">
        <v>37257</v>
      </c>
      <c r="G229" s="33">
        <f aca="true" t="shared" si="37" ref="G229:G234">F229*100000+E229</f>
        <v>3725737066</v>
      </c>
      <c r="H229" s="5">
        <v>10</v>
      </c>
      <c r="I229" s="10" t="s">
        <v>105</v>
      </c>
      <c r="J229" s="7">
        <f t="shared" si="29"/>
        <v>9</v>
      </c>
      <c r="K229" s="7" t="str">
        <f t="shared" si="30"/>
        <v>Sr</v>
      </c>
      <c r="L229" s="10" t="str">
        <f t="shared" si="31"/>
        <v>SENIOR</v>
      </c>
      <c r="M229" s="5" t="str">
        <f aca="true" t="shared" si="38" ref="M229:M234">IF(MOD(N229,1)&lt;&gt;0,"T-","")&amp;INT(N229)&amp;IF(AND(INT(N229)&gt;=11,INT(N229)&lt;14),"th",IF(MOD(INT(N229),10)=1,"st",IF(MOD(INT(N229),10)=2,"nd",IF(MOD(INT(N229),10)=3,"rd","th"))))</f>
        <v>17th</v>
      </c>
      <c r="N229" s="5">
        <v>17</v>
      </c>
      <c r="O229" s="5">
        <f aca="true" t="shared" si="39" ref="O229:O234">IF(OR(N229&gt;=33,ISNUMBER(N229)=FALSE),0,VLOOKUP(N229,PointTable,$J229,TRUE))*IF(P229&gt;0,P229,1)</f>
        <v>516.6</v>
      </c>
      <c r="P229" s="5">
        <v>1.476</v>
      </c>
      <c r="Q229" s="5"/>
    </row>
    <row r="230" spans="1:17" ht="12.75">
      <c r="A230" s="13" t="s">
        <v>256</v>
      </c>
      <c r="B230" s="12" t="s">
        <v>17</v>
      </c>
      <c r="C230" s="5" t="s">
        <v>255</v>
      </c>
      <c r="D230" s="5" t="str">
        <f t="shared" si="36"/>
        <v>San Juan, PUR/ME</v>
      </c>
      <c r="E230" s="6">
        <v>37073</v>
      </c>
      <c r="F230" s="6">
        <v>37257</v>
      </c>
      <c r="G230" s="33">
        <f t="shared" si="37"/>
        <v>3725737073</v>
      </c>
      <c r="H230" s="5">
        <v>9</v>
      </c>
      <c r="I230" s="10" t="s">
        <v>105</v>
      </c>
      <c r="J230" s="7">
        <f t="shared" si="29"/>
        <v>9</v>
      </c>
      <c r="K230" s="7" t="str">
        <f t="shared" si="30"/>
        <v>Sr</v>
      </c>
      <c r="L230" s="10" t="str">
        <f t="shared" si="31"/>
        <v>SENIOR</v>
      </c>
      <c r="M230" s="5" t="str">
        <f t="shared" si="38"/>
        <v>8th</v>
      </c>
      <c r="N230" s="5">
        <v>8</v>
      </c>
      <c r="O230" s="5">
        <f t="shared" si="39"/>
        <v>309.62</v>
      </c>
      <c r="P230" s="5">
        <v>0.452</v>
      </c>
      <c r="Q230" s="5"/>
    </row>
    <row r="231" spans="1:17" ht="12.75">
      <c r="A231" s="13" t="s">
        <v>72</v>
      </c>
      <c r="B231" s="12" t="s">
        <v>17</v>
      </c>
      <c r="C231" s="5" t="s">
        <v>255</v>
      </c>
      <c r="D231" s="5" t="str">
        <f t="shared" si="36"/>
        <v>San Juan, PUR/ME</v>
      </c>
      <c r="E231" s="6">
        <v>37073</v>
      </c>
      <c r="F231" s="6">
        <v>37257</v>
      </c>
      <c r="G231" s="33">
        <f t="shared" si="37"/>
        <v>3725737073</v>
      </c>
      <c r="H231" s="5">
        <v>9</v>
      </c>
      <c r="I231" s="10" t="s">
        <v>105</v>
      </c>
      <c r="J231" s="7">
        <f t="shared" si="29"/>
        <v>9</v>
      </c>
      <c r="K231" s="7" t="str">
        <f t="shared" si="30"/>
        <v>Sr</v>
      </c>
      <c r="L231" s="10" t="str">
        <f t="shared" si="31"/>
        <v>SENIOR</v>
      </c>
      <c r="M231" s="5" t="str">
        <f t="shared" si="38"/>
        <v>9th</v>
      </c>
      <c r="N231" s="5">
        <v>9</v>
      </c>
      <c r="O231" s="5">
        <f t="shared" si="39"/>
        <v>241.82</v>
      </c>
      <c r="P231" s="5">
        <v>0.452</v>
      </c>
      <c r="Q231" s="5"/>
    </row>
    <row r="232" spans="1:17" ht="12.75">
      <c r="A232" s="13" t="s">
        <v>236</v>
      </c>
      <c r="B232" s="12" t="s">
        <v>17</v>
      </c>
      <c r="C232" s="5" t="s">
        <v>255</v>
      </c>
      <c r="D232" s="5" t="str">
        <f t="shared" si="36"/>
        <v>San Juan, PUR/ME</v>
      </c>
      <c r="E232" s="6">
        <v>37073</v>
      </c>
      <c r="F232" s="6">
        <v>37257</v>
      </c>
      <c r="G232" s="33">
        <f t="shared" si="37"/>
        <v>3725737073</v>
      </c>
      <c r="H232" s="5">
        <v>9</v>
      </c>
      <c r="I232" s="10" t="s">
        <v>105</v>
      </c>
      <c r="J232" s="7">
        <f t="shared" si="29"/>
        <v>9</v>
      </c>
      <c r="K232" s="7" t="str">
        <f t="shared" si="30"/>
        <v>Sr</v>
      </c>
      <c r="L232" s="10" t="str">
        <f t="shared" si="31"/>
        <v>SENIOR</v>
      </c>
      <c r="M232" s="5" t="str">
        <f t="shared" si="38"/>
        <v>10th</v>
      </c>
      <c r="N232" s="5">
        <v>10</v>
      </c>
      <c r="O232" s="5">
        <f t="shared" si="39"/>
        <v>239.56</v>
      </c>
      <c r="P232" s="5">
        <v>0.452</v>
      </c>
      <c r="Q232" s="5"/>
    </row>
    <row r="233" spans="1:17" ht="12.75">
      <c r="A233" s="13" t="s">
        <v>257</v>
      </c>
      <c r="B233" s="12" t="s">
        <v>16</v>
      </c>
      <c r="C233" s="5" t="s">
        <v>255</v>
      </c>
      <c r="D233" s="5" t="str">
        <f t="shared" si="36"/>
        <v>San Juan, PUR/WE</v>
      </c>
      <c r="E233" s="6">
        <v>37073</v>
      </c>
      <c r="F233" s="6">
        <v>37257</v>
      </c>
      <c r="G233" s="33">
        <f t="shared" si="37"/>
        <v>3725737073</v>
      </c>
      <c r="H233" s="5">
        <v>9</v>
      </c>
      <c r="I233" s="10" t="s">
        <v>105</v>
      </c>
      <c r="J233" s="7">
        <f t="shared" si="29"/>
        <v>9</v>
      </c>
      <c r="K233" s="7" t="str">
        <f t="shared" si="30"/>
        <v>Sr</v>
      </c>
      <c r="L233" s="10" t="str">
        <f t="shared" si="31"/>
        <v>SENIOR</v>
      </c>
      <c r="M233" s="5" t="str">
        <f t="shared" si="38"/>
        <v>15th</v>
      </c>
      <c r="N233" s="5">
        <v>15</v>
      </c>
      <c r="O233" s="5">
        <f t="shared" si="39"/>
        <v>172.71</v>
      </c>
      <c r="P233" s="5">
        <v>0.342</v>
      </c>
      <c r="Q233" s="5"/>
    </row>
    <row r="234" spans="1:17" ht="12.75">
      <c r="A234" s="13" t="s">
        <v>258</v>
      </c>
      <c r="B234" s="12" t="s">
        <v>16</v>
      </c>
      <c r="C234" s="5" t="s">
        <v>255</v>
      </c>
      <c r="D234" s="5" t="str">
        <f t="shared" si="36"/>
        <v>San Juan, PUR/WE</v>
      </c>
      <c r="E234" s="6">
        <v>37073</v>
      </c>
      <c r="F234" s="6">
        <v>37257</v>
      </c>
      <c r="G234" s="33">
        <f t="shared" si="37"/>
        <v>3725737073</v>
      </c>
      <c r="H234" s="5">
        <v>9</v>
      </c>
      <c r="I234" s="10" t="s">
        <v>105</v>
      </c>
      <c r="J234" s="7">
        <f t="shared" si="29"/>
        <v>9</v>
      </c>
      <c r="K234" s="7" t="str">
        <f t="shared" si="30"/>
        <v>Sr</v>
      </c>
      <c r="L234" s="10" t="str">
        <f t="shared" si="31"/>
        <v>SENIOR</v>
      </c>
      <c r="M234" s="5" t="str">
        <f t="shared" si="38"/>
        <v>8th</v>
      </c>
      <c r="N234" s="5">
        <v>8</v>
      </c>
      <c r="O234" s="5">
        <f t="shared" si="39"/>
        <v>234.27</v>
      </c>
      <c r="P234" s="5">
        <v>0.342</v>
      </c>
      <c r="Q234" s="5"/>
    </row>
    <row r="235" spans="1:17" ht="12.75">
      <c r="A235" s="13" t="s">
        <v>259</v>
      </c>
      <c r="B235" s="12" t="s">
        <v>16</v>
      </c>
      <c r="C235" s="5" t="s">
        <v>255</v>
      </c>
      <c r="D235" s="5" t="str">
        <f t="shared" si="25"/>
        <v>San Juan, PUR/WE</v>
      </c>
      <c r="E235" s="6">
        <v>37073</v>
      </c>
      <c r="F235" s="6">
        <v>37257</v>
      </c>
      <c r="G235" s="33">
        <f t="shared" si="26"/>
        <v>3725737073</v>
      </c>
      <c r="H235" s="5">
        <v>9</v>
      </c>
      <c r="I235" s="10" t="s">
        <v>105</v>
      </c>
      <c r="J235" s="7">
        <f t="shared" si="29"/>
        <v>9</v>
      </c>
      <c r="K235" s="7" t="str">
        <f t="shared" si="30"/>
        <v>Sr</v>
      </c>
      <c r="L235" s="10" t="str">
        <f t="shared" si="31"/>
        <v>SENIOR</v>
      </c>
      <c r="M235" s="5" t="str">
        <f t="shared" si="27"/>
        <v>13th</v>
      </c>
      <c r="N235" s="5">
        <v>13</v>
      </c>
      <c r="O235" s="5">
        <f t="shared" si="28"/>
        <v>176.13000000000002</v>
      </c>
      <c r="P235" s="5">
        <v>0.342</v>
      </c>
      <c r="Q235" s="5"/>
    </row>
    <row r="236" spans="1:8" ht="12.75">
      <c r="A236"/>
      <c r="B236"/>
      <c r="C236"/>
      <c r="D236"/>
      <c r="E236"/>
      <c r="F236"/>
      <c r="G236"/>
      <c r="H236"/>
    </row>
    <row r="237" spans="2:14" ht="12.75">
      <c r="B237" s="1"/>
      <c r="E237" s="1"/>
      <c r="F237" s="1"/>
      <c r="G237" s="1"/>
      <c r="H237" s="1"/>
      <c r="I237" s="1"/>
      <c r="L237" s="1"/>
      <c r="M237" s="1"/>
      <c r="N237" s="1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</sheetData>
  <printOptions horizontalCentered="1"/>
  <pageMargins left="0.5" right="0.5" top="1.5" bottom="0.75" header="0.5" footer="0.5"/>
  <pageSetup fitToHeight="10" fitToWidth="1" horizontalDpi="300" verticalDpi="300" orientation="portrait" scale="78" r:id="rId3"/>
  <headerFooter alignWithMargins="0">
    <oddHeader>&amp;C&amp;"Times New Roman,Bold"&amp;16 2000-2001 USFA Point Standings
&amp;A</oddHeader>
    <oddFooter>&amp;CPage &amp;P of &amp;N&amp;RPrinted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workbookViewId="0" topLeftCell="A1">
      <pane ySplit="2" topLeftCell="BM3" activePane="bottomLeft" state="frozen"/>
      <selection pane="topLeft" activeCell="A2" sqref="A2"/>
      <selection pane="bottomLeft" activeCell="A173" sqref="A173"/>
    </sheetView>
  </sheetViews>
  <sheetFormatPr defaultColWidth="9.140625" defaultRowHeight="12.75"/>
  <cols>
    <col min="1" max="1" width="6.28125" style="27" bestFit="1" customWidth="1"/>
    <col min="2" max="2" width="23.00390625" style="0" bestFit="1" customWidth="1"/>
    <col min="3" max="3" width="10.140625" style="15" customWidth="1"/>
    <col min="4" max="4" width="7.28125" style="0" bestFit="1" customWidth="1"/>
    <col min="5" max="5" width="4.00390625" style="0" bestFit="1" customWidth="1"/>
    <col min="6" max="8" width="5.00390625" style="0" bestFit="1" customWidth="1"/>
    <col min="9" max="9" width="6.00390625" style="0" bestFit="1" customWidth="1"/>
    <col min="10" max="10" width="4.7109375" style="0" bestFit="1" customWidth="1"/>
    <col min="11" max="12" width="8.7109375" style="0" customWidth="1"/>
    <col min="13" max="13" width="7.28125" style="0" bestFit="1" customWidth="1"/>
  </cols>
  <sheetData>
    <row r="1" spans="1:13" s="16" customFormat="1" ht="15.75">
      <c r="A1" s="25"/>
      <c r="C1" s="17"/>
      <c r="D1" s="37" t="s">
        <v>27</v>
      </c>
      <c r="E1" s="38"/>
      <c r="F1" s="38"/>
      <c r="G1" s="38"/>
      <c r="H1" s="38"/>
      <c r="I1" s="38"/>
      <c r="J1" s="39"/>
      <c r="K1" s="37" t="s">
        <v>28</v>
      </c>
      <c r="L1" s="38"/>
      <c r="M1" s="28" t="s">
        <v>63</v>
      </c>
    </row>
    <row r="2" spans="1:13" s="16" customFormat="1" ht="16.5" thickBot="1">
      <c r="A2" s="26" t="s">
        <v>67</v>
      </c>
      <c r="B2" s="18" t="s">
        <v>29</v>
      </c>
      <c r="C2" s="19" t="s">
        <v>30</v>
      </c>
      <c r="D2" s="31" t="s">
        <v>31</v>
      </c>
      <c r="E2" s="32" t="s">
        <v>32</v>
      </c>
      <c r="F2" s="32" t="s">
        <v>33</v>
      </c>
      <c r="G2" s="32" t="s">
        <v>34</v>
      </c>
      <c r="H2" s="32" t="s">
        <v>35</v>
      </c>
      <c r="I2" s="32" t="s">
        <v>36</v>
      </c>
      <c r="J2" s="32" t="s">
        <v>37</v>
      </c>
      <c r="K2" s="21" t="s">
        <v>65</v>
      </c>
      <c r="L2" s="20" t="s">
        <v>66</v>
      </c>
      <c r="M2" s="29" t="s">
        <v>64</v>
      </c>
    </row>
    <row r="3" spans="1:13" ht="12.75" customHeight="1" hidden="1">
      <c r="A3" s="27" t="s">
        <v>12</v>
      </c>
      <c r="B3" t="s">
        <v>38</v>
      </c>
      <c r="C3" s="15">
        <v>35750</v>
      </c>
      <c r="D3" s="22">
        <v>104</v>
      </c>
      <c r="E3" s="14">
        <v>0</v>
      </c>
      <c r="F3" s="14">
        <v>0</v>
      </c>
      <c r="G3" s="14">
        <v>0</v>
      </c>
      <c r="H3" s="14">
        <v>0</v>
      </c>
      <c r="I3" s="14">
        <v>3</v>
      </c>
      <c r="J3" s="14">
        <v>1</v>
      </c>
      <c r="K3" s="23">
        <f>(D3/10+7*E3+6*F3+5*G3+4*H3+3*I3+2*J3)/100</f>
        <v>0.214</v>
      </c>
      <c r="L3" s="24">
        <f>MIN(K3,2)</f>
        <v>0.214</v>
      </c>
      <c r="M3" s="30" t="str">
        <f aca="true" t="shared" si="0" ref="M3:M60">IF(ROUNDUP(D3*0.4,0)&lt;=2,2,IF(ROUNDUP(D3*0.4,0)&lt;=4,4,IF(ROUNDUP(D3*0.4,0)&lt;=8,8,IF(ROUNDUP(D3*0.4,0)&lt;=12,12,IF(ROUNDUP(D3*0.4,0)&lt;=16,16,IF(ROUNDUP(D3*0.4,0)&lt;=24,24,32))))))&amp;"/"&amp;MIN(32,MAX(2,2^ROUNDUP(LOG(ROUNDUP(D3*0.4,0),2),0)))</f>
        <v>32/32</v>
      </c>
    </row>
    <row r="4" spans="1:13" ht="12.75" customHeight="1" hidden="1">
      <c r="A4" s="27" t="s">
        <v>16</v>
      </c>
      <c r="B4" t="s">
        <v>41</v>
      </c>
      <c r="C4" s="15">
        <v>35750</v>
      </c>
      <c r="D4" s="22">
        <v>65</v>
      </c>
      <c r="E4" s="14">
        <v>3</v>
      </c>
      <c r="F4" s="14">
        <v>0</v>
      </c>
      <c r="G4" s="14">
        <v>1</v>
      </c>
      <c r="H4" s="14">
        <v>2</v>
      </c>
      <c r="I4" s="14">
        <v>2</v>
      </c>
      <c r="J4" s="14">
        <v>0</v>
      </c>
      <c r="K4" s="23">
        <f aca="true" t="shared" si="1" ref="K4:K67">(D4/10+7*E4+6*F4+5*G4+4*H4+3*I4+2*J4)/100</f>
        <v>0.465</v>
      </c>
      <c r="L4" s="24">
        <f aca="true" t="shared" si="2" ref="L4:L173">MIN(K4,2)</f>
        <v>0.465</v>
      </c>
      <c r="M4" s="30" t="str">
        <f t="shared" si="0"/>
        <v>32/32</v>
      </c>
    </row>
    <row r="5" spans="1:13" ht="12.75" customHeight="1" hidden="1">
      <c r="A5" s="27" t="s">
        <v>17</v>
      </c>
      <c r="B5" t="s">
        <v>39</v>
      </c>
      <c r="C5" s="15">
        <v>35751</v>
      </c>
      <c r="D5" s="22">
        <v>79</v>
      </c>
      <c r="E5" s="14">
        <v>1</v>
      </c>
      <c r="F5" s="14">
        <v>3</v>
      </c>
      <c r="G5" s="14">
        <v>2</v>
      </c>
      <c r="H5" s="14">
        <v>7</v>
      </c>
      <c r="I5" s="14">
        <v>3</v>
      </c>
      <c r="J5" s="14">
        <v>0</v>
      </c>
      <c r="K5" s="23">
        <f t="shared" si="1"/>
        <v>0.799</v>
      </c>
      <c r="L5" s="24">
        <f>MIN(K5,2)</f>
        <v>0.799</v>
      </c>
      <c r="M5" s="30" t="str">
        <f t="shared" si="0"/>
        <v>32/32</v>
      </c>
    </row>
    <row r="6" spans="1:13" ht="12.75" customHeight="1" hidden="1">
      <c r="A6" s="27" t="s">
        <v>17</v>
      </c>
      <c r="B6" t="s">
        <v>40</v>
      </c>
      <c r="C6" s="15">
        <v>35757</v>
      </c>
      <c r="D6" s="22">
        <v>22</v>
      </c>
      <c r="E6" s="14">
        <v>0</v>
      </c>
      <c r="F6" s="14">
        <v>1</v>
      </c>
      <c r="G6" s="14">
        <v>0</v>
      </c>
      <c r="H6" s="14">
        <v>0</v>
      </c>
      <c r="I6" s="14">
        <v>2</v>
      </c>
      <c r="J6" s="14">
        <v>0</v>
      </c>
      <c r="K6" s="23">
        <f t="shared" si="1"/>
        <v>0.142</v>
      </c>
      <c r="L6" s="24">
        <f>MIN(K6,2)</f>
        <v>0.142</v>
      </c>
      <c r="M6" s="30" t="str">
        <f t="shared" si="0"/>
        <v>12/16</v>
      </c>
    </row>
    <row r="7" spans="1:13" ht="12.75" customHeight="1" hidden="1">
      <c r="A7" s="27" t="s">
        <v>16</v>
      </c>
      <c r="B7" t="s">
        <v>40</v>
      </c>
      <c r="C7" s="15">
        <v>35757</v>
      </c>
      <c r="D7" s="22">
        <v>29</v>
      </c>
      <c r="E7" s="14">
        <v>1</v>
      </c>
      <c r="F7" s="14">
        <v>2</v>
      </c>
      <c r="G7" s="14">
        <v>2</v>
      </c>
      <c r="H7" s="14">
        <v>5</v>
      </c>
      <c r="I7" s="14">
        <v>2</v>
      </c>
      <c r="J7" s="14">
        <v>0</v>
      </c>
      <c r="K7" s="23">
        <f t="shared" si="1"/>
        <v>0.579</v>
      </c>
      <c r="L7" s="24">
        <f t="shared" si="2"/>
        <v>0.579</v>
      </c>
      <c r="M7" s="30" t="str">
        <f t="shared" si="0"/>
        <v>12/16</v>
      </c>
    </row>
    <row r="8" spans="1:13" ht="12.75" customHeight="1" hidden="1">
      <c r="A8" s="27" t="s">
        <v>14</v>
      </c>
      <c r="B8" t="s">
        <v>13</v>
      </c>
      <c r="C8" s="15">
        <v>35764</v>
      </c>
      <c r="D8" s="22">
        <v>77</v>
      </c>
      <c r="E8" s="14">
        <v>3</v>
      </c>
      <c r="F8" s="14">
        <v>6</v>
      </c>
      <c r="G8" s="14">
        <v>8</v>
      </c>
      <c r="H8" s="14">
        <v>12</v>
      </c>
      <c r="I8" s="14">
        <v>7</v>
      </c>
      <c r="J8" s="14">
        <v>6</v>
      </c>
      <c r="K8" s="23">
        <f t="shared" si="1"/>
        <v>1.857</v>
      </c>
      <c r="L8" s="24">
        <f t="shared" si="2"/>
        <v>1.857</v>
      </c>
      <c r="M8" s="30" t="str">
        <f t="shared" si="0"/>
        <v>32/32</v>
      </c>
    </row>
    <row r="9" spans="1:13" ht="12.75" customHeight="1" hidden="1">
      <c r="A9" s="27" t="s">
        <v>17</v>
      </c>
      <c r="B9" t="s">
        <v>43</v>
      </c>
      <c r="C9" s="15">
        <v>35806</v>
      </c>
      <c r="D9" s="22">
        <v>220</v>
      </c>
      <c r="E9" s="14">
        <v>2</v>
      </c>
      <c r="F9" s="14">
        <v>1</v>
      </c>
      <c r="G9" s="14">
        <v>3</v>
      </c>
      <c r="H9" s="14">
        <v>4</v>
      </c>
      <c r="I9" s="14">
        <v>3</v>
      </c>
      <c r="J9" s="14">
        <v>1</v>
      </c>
      <c r="K9" s="23">
        <f t="shared" si="1"/>
        <v>0.84</v>
      </c>
      <c r="L9" s="24">
        <f t="shared" si="2"/>
        <v>0.84</v>
      </c>
      <c r="M9" s="30" t="str">
        <f t="shared" si="0"/>
        <v>32/32</v>
      </c>
    </row>
    <row r="10" spans="1:13" ht="12.75" customHeight="1" hidden="1">
      <c r="A10" s="27" t="s">
        <v>16</v>
      </c>
      <c r="B10" t="s">
        <v>19</v>
      </c>
      <c r="C10" s="15">
        <v>35806</v>
      </c>
      <c r="D10" s="22">
        <v>81</v>
      </c>
      <c r="E10" s="14">
        <v>4</v>
      </c>
      <c r="F10" s="14">
        <v>4</v>
      </c>
      <c r="G10" s="14">
        <v>8</v>
      </c>
      <c r="H10" s="14">
        <v>8</v>
      </c>
      <c r="I10" s="14">
        <v>8</v>
      </c>
      <c r="J10" s="14">
        <v>1</v>
      </c>
      <c r="K10" s="23">
        <f t="shared" si="1"/>
        <v>1.581</v>
      </c>
      <c r="L10" s="24">
        <f t="shared" si="2"/>
        <v>1.581</v>
      </c>
      <c r="M10" s="30" t="str">
        <f t="shared" si="0"/>
        <v>32/32</v>
      </c>
    </row>
    <row r="11" spans="1:13" ht="12.75" customHeight="1" hidden="1">
      <c r="A11" s="27" t="s">
        <v>14</v>
      </c>
      <c r="B11" t="s">
        <v>19</v>
      </c>
      <c r="C11" s="15">
        <v>35806</v>
      </c>
      <c r="D11" s="22">
        <v>38</v>
      </c>
      <c r="E11" s="14">
        <v>5</v>
      </c>
      <c r="F11" s="14">
        <v>3</v>
      </c>
      <c r="G11" s="14">
        <v>3</v>
      </c>
      <c r="H11" s="14">
        <v>1</v>
      </c>
      <c r="I11" s="14">
        <v>7</v>
      </c>
      <c r="J11" s="14">
        <v>2</v>
      </c>
      <c r="K11" s="23">
        <f t="shared" si="1"/>
        <v>1.008</v>
      </c>
      <c r="L11" s="24">
        <f t="shared" si="2"/>
        <v>1.008</v>
      </c>
      <c r="M11" s="30" t="str">
        <f t="shared" si="0"/>
        <v>16/16</v>
      </c>
    </row>
    <row r="12" spans="1:13" ht="12.75" customHeight="1" hidden="1">
      <c r="A12" s="27" t="s">
        <v>12</v>
      </c>
      <c r="B12" t="s">
        <v>21</v>
      </c>
      <c r="C12" s="15">
        <v>35814</v>
      </c>
      <c r="D12" s="22">
        <v>26</v>
      </c>
      <c r="E12" s="14">
        <v>0</v>
      </c>
      <c r="F12" s="14">
        <v>3</v>
      </c>
      <c r="G12" s="14">
        <v>2</v>
      </c>
      <c r="H12" s="14">
        <v>4</v>
      </c>
      <c r="I12" s="14">
        <v>5</v>
      </c>
      <c r="J12" s="14">
        <v>0</v>
      </c>
      <c r="K12" s="23">
        <f t="shared" si="1"/>
        <v>0.616</v>
      </c>
      <c r="L12" s="24">
        <f t="shared" si="2"/>
        <v>0.616</v>
      </c>
      <c r="M12" s="30" t="str">
        <f t="shared" si="0"/>
        <v>12/16</v>
      </c>
    </row>
    <row r="13" spans="1:13" ht="12.75" customHeight="1" hidden="1">
      <c r="A13" s="27" t="s">
        <v>17</v>
      </c>
      <c r="B13" t="s">
        <v>23</v>
      </c>
      <c r="C13" s="15">
        <v>35819</v>
      </c>
      <c r="D13" s="22">
        <v>124</v>
      </c>
      <c r="E13" s="14">
        <v>7</v>
      </c>
      <c r="F13" s="14">
        <v>5</v>
      </c>
      <c r="G13" s="14">
        <v>11</v>
      </c>
      <c r="H13" s="14">
        <v>7</v>
      </c>
      <c r="I13" s="14">
        <v>15</v>
      </c>
      <c r="J13" s="14">
        <v>0</v>
      </c>
      <c r="K13" s="23">
        <f t="shared" si="1"/>
        <v>2.194</v>
      </c>
      <c r="L13" s="24">
        <f t="shared" si="2"/>
        <v>2</v>
      </c>
      <c r="M13" s="30" t="str">
        <f t="shared" si="0"/>
        <v>32/32</v>
      </c>
    </row>
    <row r="14" spans="1:13" ht="12.75" customHeight="1" hidden="1">
      <c r="A14" s="27" t="s">
        <v>11</v>
      </c>
      <c r="B14" t="s">
        <v>22</v>
      </c>
      <c r="C14" s="15">
        <v>35820</v>
      </c>
      <c r="D14" s="22">
        <v>100</v>
      </c>
      <c r="E14" s="14">
        <v>5</v>
      </c>
      <c r="F14" s="14">
        <v>6</v>
      </c>
      <c r="G14" s="14">
        <v>9</v>
      </c>
      <c r="H14" s="14">
        <v>16</v>
      </c>
      <c r="I14" s="14">
        <v>7</v>
      </c>
      <c r="J14" s="14">
        <v>4</v>
      </c>
      <c r="K14" s="23">
        <f t="shared" si="1"/>
        <v>2.19</v>
      </c>
      <c r="L14" s="24">
        <f t="shared" si="2"/>
        <v>2</v>
      </c>
      <c r="M14" s="30" t="str">
        <f t="shared" si="0"/>
        <v>32/32</v>
      </c>
    </row>
    <row r="15" spans="1:13" ht="12.75" customHeight="1" hidden="1">
      <c r="A15" s="27" t="s">
        <v>14</v>
      </c>
      <c r="B15" t="s">
        <v>45</v>
      </c>
      <c r="C15" s="15">
        <v>35820</v>
      </c>
      <c r="D15" s="22">
        <v>93</v>
      </c>
      <c r="E15" s="14">
        <v>8</v>
      </c>
      <c r="F15" s="14">
        <v>8</v>
      </c>
      <c r="G15" s="14">
        <v>8</v>
      </c>
      <c r="H15" s="14">
        <v>12</v>
      </c>
      <c r="I15" s="14">
        <v>14</v>
      </c>
      <c r="J15" s="14">
        <v>8</v>
      </c>
      <c r="K15" s="23">
        <f t="shared" si="1"/>
        <v>2.593</v>
      </c>
      <c r="L15" s="24">
        <f t="shared" si="2"/>
        <v>2</v>
      </c>
      <c r="M15" s="30" t="str">
        <f t="shared" si="0"/>
        <v>32/32</v>
      </c>
    </row>
    <row r="16" spans="1:13" ht="12.75" customHeight="1" hidden="1">
      <c r="A16" s="27" t="s">
        <v>12</v>
      </c>
      <c r="B16" t="s">
        <v>46</v>
      </c>
      <c r="C16" s="15">
        <v>35827</v>
      </c>
      <c r="D16" s="22">
        <v>86</v>
      </c>
      <c r="E16" s="14">
        <v>5</v>
      </c>
      <c r="F16" s="14">
        <v>6</v>
      </c>
      <c r="G16" s="14">
        <v>4</v>
      </c>
      <c r="H16" s="14">
        <v>14</v>
      </c>
      <c r="I16" s="14">
        <v>7</v>
      </c>
      <c r="J16" s="14">
        <v>5</v>
      </c>
      <c r="K16" s="23">
        <f t="shared" si="1"/>
        <v>1.8659999999999999</v>
      </c>
      <c r="L16" s="24">
        <f t="shared" si="2"/>
        <v>1.8659999999999999</v>
      </c>
      <c r="M16" s="30" t="str">
        <f t="shared" si="0"/>
        <v>32/32</v>
      </c>
    </row>
    <row r="17" spans="1:13" ht="12.75" customHeight="1" hidden="1">
      <c r="A17" s="27" t="s">
        <v>17</v>
      </c>
      <c r="B17" t="s">
        <v>19</v>
      </c>
      <c r="C17" s="15">
        <v>35834</v>
      </c>
      <c r="D17" s="22">
        <v>64</v>
      </c>
      <c r="E17" s="14">
        <v>8</v>
      </c>
      <c r="F17" s="14">
        <v>5</v>
      </c>
      <c r="G17" s="14">
        <v>0</v>
      </c>
      <c r="H17" s="14">
        <v>12</v>
      </c>
      <c r="I17" s="14">
        <v>6</v>
      </c>
      <c r="J17" s="14">
        <v>0</v>
      </c>
      <c r="K17" s="23">
        <f t="shared" si="1"/>
        <v>1.584</v>
      </c>
      <c r="L17" s="24">
        <f t="shared" si="2"/>
        <v>1.584</v>
      </c>
      <c r="M17" s="30" t="str">
        <f t="shared" si="0"/>
        <v>32/32</v>
      </c>
    </row>
    <row r="18" spans="1:13" ht="12.75" customHeight="1" hidden="1">
      <c r="A18" s="27" t="s">
        <v>12</v>
      </c>
      <c r="B18" t="s">
        <v>47</v>
      </c>
      <c r="C18" s="15">
        <v>35848</v>
      </c>
      <c r="D18" s="22">
        <v>72</v>
      </c>
      <c r="E18" s="14">
        <v>5</v>
      </c>
      <c r="F18" s="14">
        <v>3</v>
      </c>
      <c r="G18" s="14">
        <v>5</v>
      </c>
      <c r="H18" s="14">
        <v>10</v>
      </c>
      <c r="I18" s="14">
        <v>5</v>
      </c>
      <c r="J18" s="14">
        <v>3</v>
      </c>
      <c r="K18" s="23">
        <f t="shared" si="1"/>
        <v>1.462</v>
      </c>
      <c r="L18" s="24">
        <f t="shared" si="2"/>
        <v>1.462</v>
      </c>
      <c r="M18" s="30" t="str">
        <f t="shared" si="0"/>
        <v>32/32</v>
      </c>
    </row>
    <row r="19" spans="1:13" ht="12.75" customHeight="1" hidden="1">
      <c r="A19" s="27" t="s">
        <v>12</v>
      </c>
      <c r="B19" t="s">
        <v>48</v>
      </c>
      <c r="C19" s="15">
        <v>35868</v>
      </c>
      <c r="D19" s="22">
        <v>142</v>
      </c>
      <c r="E19" s="14">
        <v>5</v>
      </c>
      <c r="F19" s="14">
        <v>5</v>
      </c>
      <c r="G19" s="14">
        <v>14</v>
      </c>
      <c r="H19" s="14">
        <v>20</v>
      </c>
      <c r="I19" s="14">
        <v>14</v>
      </c>
      <c r="J19" s="14">
        <v>2</v>
      </c>
      <c r="K19" s="23">
        <f t="shared" si="1"/>
        <v>2.752</v>
      </c>
      <c r="L19" s="24">
        <f t="shared" si="2"/>
        <v>2</v>
      </c>
      <c r="M19" s="30" t="str">
        <f t="shared" si="0"/>
        <v>32/32</v>
      </c>
    </row>
    <row r="20" spans="1:13" ht="12.75" customHeight="1" hidden="1">
      <c r="A20" s="27" t="s">
        <v>16</v>
      </c>
      <c r="B20" t="s">
        <v>50</v>
      </c>
      <c r="C20" s="15">
        <v>35875</v>
      </c>
      <c r="D20" s="22">
        <v>128</v>
      </c>
      <c r="E20" s="14">
        <v>6</v>
      </c>
      <c r="F20" s="14">
        <v>3</v>
      </c>
      <c r="G20" s="14">
        <v>5</v>
      </c>
      <c r="H20" s="14">
        <v>16</v>
      </c>
      <c r="I20" s="14">
        <v>17</v>
      </c>
      <c r="J20" s="14">
        <v>4</v>
      </c>
      <c r="K20" s="23">
        <f t="shared" si="1"/>
        <v>2.208</v>
      </c>
      <c r="L20" s="24">
        <f t="shared" si="2"/>
        <v>2</v>
      </c>
      <c r="M20" s="30" t="str">
        <f t="shared" si="0"/>
        <v>32/32</v>
      </c>
    </row>
    <row r="21" spans="1:13" ht="12.75" customHeight="1" hidden="1">
      <c r="A21" s="27" t="s">
        <v>16</v>
      </c>
      <c r="B21" t="s">
        <v>55</v>
      </c>
      <c r="C21" s="15">
        <v>35904</v>
      </c>
      <c r="D21" s="22">
        <v>109</v>
      </c>
      <c r="E21" s="14">
        <v>7</v>
      </c>
      <c r="F21" s="14">
        <v>6</v>
      </c>
      <c r="G21" s="14">
        <v>11</v>
      </c>
      <c r="H21" s="14">
        <v>20</v>
      </c>
      <c r="I21" s="14">
        <v>12</v>
      </c>
      <c r="J21" s="14">
        <v>1</v>
      </c>
      <c r="K21" s="23">
        <f t="shared" si="1"/>
        <v>2.6889999999999996</v>
      </c>
      <c r="L21" s="24">
        <f t="shared" si="2"/>
        <v>2</v>
      </c>
      <c r="M21" s="30" t="str">
        <f t="shared" si="0"/>
        <v>32/32</v>
      </c>
    </row>
    <row r="22" spans="1:13" ht="12.75" customHeight="1" hidden="1">
      <c r="A22" s="27" t="s">
        <v>14</v>
      </c>
      <c r="B22" t="s">
        <v>54</v>
      </c>
      <c r="C22" s="15">
        <v>35910</v>
      </c>
      <c r="D22" s="22">
        <v>104</v>
      </c>
      <c r="E22" s="14">
        <v>8</v>
      </c>
      <c r="F22" s="14">
        <v>7</v>
      </c>
      <c r="G22" s="14">
        <v>11</v>
      </c>
      <c r="H22" s="14">
        <v>19</v>
      </c>
      <c r="I22" s="14">
        <v>12</v>
      </c>
      <c r="J22" s="14">
        <v>6</v>
      </c>
      <c r="K22" s="23">
        <f t="shared" si="1"/>
        <v>2.8739999999999997</v>
      </c>
      <c r="L22" s="24">
        <f t="shared" si="2"/>
        <v>2</v>
      </c>
      <c r="M22" s="30" t="str">
        <f t="shared" si="0"/>
        <v>32/32</v>
      </c>
    </row>
    <row r="23" spans="1:13" ht="12.75" customHeight="1" hidden="1">
      <c r="A23" s="27" t="s">
        <v>11</v>
      </c>
      <c r="B23" t="s">
        <v>52</v>
      </c>
      <c r="C23" s="15">
        <v>35911</v>
      </c>
      <c r="D23" s="22">
        <v>69</v>
      </c>
      <c r="E23" s="14">
        <v>0</v>
      </c>
      <c r="F23" s="14">
        <v>4</v>
      </c>
      <c r="G23" s="14">
        <v>8</v>
      </c>
      <c r="H23" s="14">
        <v>10</v>
      </c>
      <c r="I23" s="14">
        <v>7</v>
      </c>
      <c r="J23" s="14">
        <v>4</v>
      </c>
      <c r="K23" s="23">
        <f t="shared" si="1"/>
        <v>1.399</v>
      </c>
      <c r="L23" s="24">
        <f t="shared" si="2"/>
        <v>1.399</v>
      </c>
      <c r="M23" s="30" t="str">
        <f t="shared" si="0"/>
        <v>32/32</v>
      </c>
    </row>
    <row r="24" spans="1:13" ht="12.75" customHeight="1" hidden="1">
      <c r="A24" s="27" t="s">
        <v>16</v>
      </c>
      <c r="B24" t="s">
        <v>24</v>
      </c>
      <c r="C24" s="15">
        <v>35911</v>
      </c>
      <c r="D24" s="22">
        <v>89</v>
      </c>
      <c r="E24" s="14">
        <v>2</v>
      </c>
      <c r="F24" s="14">
        <v>2</v>
      </c>
      <c r="G24" s="14">
        <v>2</v>
      </c>
      <c r="H24" s="14">
        <v>7</v>
      </c>
      <c r="I24" s="14">
        <v>8</v>
      </c>
      <c r="J24" s="14">
        <v>1</v>
      </c>
      <c r="K24" s="23">
        <f t="shared" si="1"/>
        <v>0.9890000000000001</v>
      </c>
      <c r="L24" s="24">
        <f t="shared" si="2"/>
        <v>0.9890000000000001</v>
      </c>
      <c r="M24" s="30" t="str">
        <f t="shared" si="0"/>
        <v>32/32</v>
      </c>
    </row>
    <row r="25" spans="1:13" ht="12.75" customHeight="1" hidden="1">
      <c r="A25" s="27" t="s">
        <v>12</v>
      </c>
      <c r="B25" t="s">
        <v>57</v>
      </c>
      <c r="C25" s="15">
        <v>35939</v>
      </c>
      <c r="D25" s="22">
        <v>123</v>
      </c>
      <c r="E25" s="14">
        <v>6</v>
      </c>
      <c r="F25" s="14">
        <v>6</v>
      </c>
      <c r="G25" s="14">
        <v>12</v>
      </c>
      <c r="H25" s="14">
        <v>20</v>
      </c>
      <c r="I25" s="14">
        <v>12</v>
      </c>
      <c r="J25" s="14">
        <v>6</v>
      </c>
      <c r="K25" s="23">
        <f t="shared" si="1"/>
        <v>2.783</v>
      </c>
      <c r="L25" s="24">
        <f t="shared" si="2"/>
        <v>2</v>
      </c>
      <c r="M25" s="30" t="str">
        <f t="shared" si="0"/>
        <v>32/32</v>
      </c>
    </row>
    <row r="26" spans="1:13" ht="12.75" customHeight="1" hidden="1">
      <c r="A26" s="27" t="s">
        <v>14</v>
      </c>
      <c r="B26" t="s">
        <v>25</v>
      </c>
      <c r="C26" s="15">
        <v>35946</v>
      </c>
      <c r="D26" s="22">
        <v>78</v>
      </c>
      <c r="E26" s="14">
        <v>8</v>
      </c>
      <c r="F26" s="14">
        <v>6</v>
      </c>
      <c r="G26" s="14">
        <v>9</v>
      </c>
      <c r="H26" s="14">
        <v>12</v>
      </c>
      <c r="I26" s="14">
        <v>3</v>
      </c>
      <c r="J26" s="14">
        <v>5</v>
      </c>
      <c r="K26" s="23">
        <f t="shared" si="1"/>
        <v>2.1180000000000003</v>
      </c>
      <c r="L26" s="24">
        <f t="shared" si="2"/>
        <v>2</v>
      </c>
      <c r="M26" s="30" t="str">
        <f t="shared" si="0"/>
        <v>32/32</v>
      </c>
    </row>
    <row r="27" spans="1:13" ht="12.75" customHeight="1" hidden="1">
      <c r="A27" s="27" t="s">
        <v>16</v>
      </c>
      <c r="B27" t="s">
        <v>58</v>
      </c>
      <c r="C27" s="15">
        <v>35953</v>
      </c>
      <c r="D27" s="22">
        <v>71</v>
      </c>
      <c r="E27" s="14">
        <v>2</v>
      </c>
      <c r="F27" s="14">
        <v>2</v>
      </c>
      <c r="G27" s="14">
        <v>8</v>
      </c>
      <c r="H27" s="14">
        <v>9</v>
      </c>
      <c r="I27" s="14">
        <v>12</v>
      </c>
      <c r="J27" s="14">
        <v>3</v>
      </c>
      <c r="K27" s="23">
        <f t="shared" si="1"/>
        <v>1.511</v>
      </c>
      <c r="L27" s="24">
        <f t="shared" si="2"/>
        <v>1.511</v>
      </c>
      <c r="M27" s="30" t="str">
        <f t="shared" si="0"/>
        <v>32/32</v>
      </c>
    </row>
    <row r="28" spans="1:13" ht="12.75" hidden="1">
      <c r="A28" s="27" t="s">
        <v>17</v>
      </c>
      <c r="B28" t="s">
        <v>80</v>
      </c>
      <c r="C28" s="15">
        <v>36065</v>
      </c>
      <c r="D28" s="22">
        <v>267</v>
      </c>
      <c r="E28" s="14">
        <v>0</v>
      </c>
      <c r="F28" s="14">
        <v>0</v>
      </c>
      <c r="G28" s="14">
        <v>0</v>
      </c>
      <c r="H28" s="14">
        <v>2</v>
      </c>
      <c r="I28" s="14">
        <v>2</v>
      </c>
      <c r="J28" s="14">
        <v>4</v>
      </c>
      <c r="K28" s="23">
        <f t="shared" si="1"/>
        <v>0.48700000000000004</v>
      </c>
      <c r="L28" s="24">
        <f t="shared" si="2"/>
        <v>0.48700000000000004</v>
      </c>
      <c r="M28" s="30" t="str">
        <f t="shared" si="0"/>
        <v>32/32</v>
      </c>
    </row>
    <row r="29" spans="1:13" ht="12.75" hidden="1">
      <c r="A29" s="27" t="s">
        <v>12</v>
      </c>
      <c r="B29" t="s">
        <v>26</v>
      </c>
      <c r="C29" s="15">
        <v>36075</v>
      </c>
      <c r="D29" s="22">
        <v>128</v>
      </c>
      <c r="E29" s="14">
        <v>8</v>
      </c>
      <c r="F29" s="14">
        <v>8</v>
      </c>
      <c r="G29" s="14">
        <v>12</v>
      </c>
      <c r="H29" s="14">
        <v>13</v>
      </c>
      <c r="I29" s="14">
        <v>13</v>
      </c>
      <c r="J29" s="14">
        <v>3</v>
      </c>
      <c r="K29" s="23">
        <f t="shared" si="1"/>
        <v>2.738</v>
      </c>
      <c r="L29" s="24">
        <f t="shared" si="2"/>
        <v>2</v>
      </c>
      <c r="M29" s="30" t="str">
        <f>IF(ROUNDUP(D29*0.4,0)&lt;=2,2,IF(ROUNDUP(D29*0.4,0)&lt;=4,4,IF(ROUNDUP(D29*0.4,0)&lt;=8,8,IF(ROUNDUP(D29*0.4,0)&lt;=12,12,IF(ROUNDUP(D29*0.4,0)&lt;=16,16,IF(ROUNDUP(D29*0.4,0)&lt;=24,24,32))))))&amp;"/"&amp;MIN(32,MAX(2,2^ROUNDUP(LOG(ROUNDUP(D29*0.4,0),2),0)))</f>
        <v>32/32</v>
      </c>
    </row>
    <row r="30" spans="1:13" ht="12.75" hidden="1">
      <c r="A30" s="27" t="s">
        <v>11</v>
      </c>
      <c r="B30" t="s">
        <v>26</v>
      </c>
      <c r="C30" s="15">
        <v>36076</v>
      </c>
      <c r="D30" s="22">
        <v>97</v>
      </c>
      <c r="E30" s="14">
        <v>8</v>
      </c>
      <c r="F30" s="14">
        <v>7</v>
      </c>
      <c r="G30" s="14">
        <v>11</v>
      </c>
      <c r="H30" s="14">
        <v>11</v>
      </c>
      <c r="I30" s="14">
        <v>8</v>
      </c>
      <c r="J30" s="14">
        <v>4</v>
      </c>
      <c r="K30" s="23">
        <f t="shared" si="1"/>
        <v>2.387</v>
      </c>
      <c r="L30" s="24">
        <f t="shared" si="2"/>
        <v>2</v>
      </c>
      <c r="M30" s="30" t="str">
        <f t="shared" si="0"/>
        <v>32/32</v>
      </c>
    </row>
    <row r="31" spans="1:13" ht="12.75" hidden="1">
      <c r="A31" s="27" t="s">
        <v>14</v>
      </c>
      <c r="B31" t="s">
        <v>26</v>
      </c>
      <c r="C31" s="15">
        <v>36076</v>
      </c>
      <c r="D31" s="22">
        <v>88</v>
      </c>
      <c r="E31" s="14">
        <v>8</v>
      </c>
      <c r="F31" s="14">
        <v>8</v>
      </c>
      <c r="G31" s="14">
        <v>11</v>
      </c>
      <c r="H31" s="14">
        <v>14</v>
      </c>
      <c r="I31" s="14">
        <v>11</v>
      </c>
      <c r="J31" s="14">
        <v>4</v>
      </c>
      <c r="K31" s="23">
        <f t="shared" si="1"/>
        <v>2.648</v>
      </c>
      <c r="L31" s="24">
        <f t="shared" si="2"/>
        <v>2</v>
      </c>
      <c r="M31" s="30" t="str">
        <f t="shared" si="0"/>
        <v>32/32</v>
      </c>
    </row>
    <row r="32" spans="1:13" ht="12.75" hidden="1">
      <c r="A32" s="27" t="s">
        <v>17</v>
      </c>
      <c r="B32" t="s">
        <v>68</v>
      </c>
      <c r="C32" s="15">
        <v>36079</v>
      </c>
      <c r="D32" s="22">
        <v>42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3">
        <f t="shared" si="1"/>
        <v>0.042</v>
      </c>
      <c r="L32" s="24">
        <f>MIN(K32,2)</f>
        <v>0.042</v>
      </c>
      <c r="M32" s="30" t="str">
        <f>IF(ROUNDUP(D32*0.4,0)&lt;=2,2,IF(ROUNDUP(D32*0.4,0)&lt;=4,4,IF(ROUNDUP(D32*0.4,0)&lt;=8,8,IF(ROUNDUP(D32*0.4,0)&lt;=12,12,IF(ROUNDUP(D32*0.4,0)&lt;=16,16,IF(ROUNDUP(D32*0.4,0)&lt;=24,24,32))))))&amp;"/"&amp;MIN(32,MAX(2,2^ROUNDUP(LOG(ROUNDUP(D32*0.4,0),2),0)))</f>
        <v>24/32</v>
      </c>
    </row>
    <row r="33" spans="1:13" ht="12.75" hidden="1">
      <c r="A33" s="27" t="s">
        <v>17</v>
      </c>
      <c r="B33" t="s">
        <v>39</v>
      </c>
      <c r="C33" s="15">
        <v>36121</v>
      </c>
      <c r="D33" s="22">
        <v>72</v>
      </c>
      <c r="E33" s="14">
        <v>3</v>
      </c>
      <c r="F33" s="14">
        <v>4</v>
      </c>
      <c r="G33" s="14">
        <v>7</v>
      </c>
      <c r="H33" s="14">
        <v>3</v>
      </c>
      <c r="I33" s="14">
        <v>8</v>
      </c>
      <c r="J33" s="14">
        <v>0</v>
      </c>
      <c r="K33" s="23">
        <f t="shared" si="1"/>
        <v>1.232</v>
      </c>
      <c r="L33" s="24">
        <f>MIN(K33,2)</f>
        <v>1.232</v>
      </c>
      <c r="M33" s="30" t="str">
        <f t="shared" si="0"/>
        <v>32/32</v>
      </c>
    </row>
    <row r="34" spans="1:13" ht="12.75" hidden="1">
      <c r="A34" s="27" t="s">
        <v>17</v>
      </c>
      <c r="B34" t="s">
        <v>40</v>
      </c>
      <c r="C34" s="15">
        <v>36135</v>
      </c>
      <c r="D34" s="22">
        <v>57</v>
      </c>
      <c r="E34" s="14">
        <v>5</v>
      </c>
      <c r="F34" s="14">
        <v>3</v>
      </c>
      <c r="G34" s="14">
        <v>4</v>
      </c>
      <c r="H34" s="14">
        <v>4</v>
      </c>
      <c r="I34" s="14">
        <v>6</v>
      </c>
      <c r="J34" s="14">
        <v>0</v>
      </c>
      <c r="K34" s="23">
        <f t="shared" si="1"/>
        <v>1.127</v>
      </c>
      <c r="L34" s="24">
        <f>MIN(K34,2)</f>
        <v>1.127</v>
      </c>
      <c r="M34" s="30" t="str">
        <f t="shared" si="0"/>
        <v>24/32</v>
      </c>
    </row>
    <row r="35" spans="1:13" ht="12.75" hidden="1">
      <c r="A35" s="27" t="s">
        <v>16</v>
      </c>
      <c r="B35" t="s">
        <v>40</v>
      </c>
      <c r="C35" s="15">
        <v>36135</v>
      </c>
      <c r="D35" s="22">
        <v>35</v>
      </c>
      <c r="E35" s="14">
        <v>5</v>
      </c>
      <c r="F35" s="14">
        <v>4</v>
      </c>
      <c r="G35" s="14">
        <v>3</v>
      </c>
      <c r="H35" s="14">
        <v>3</v>
      </c>
      <c r="I35" s="14">
        <v>3</v>
      </c>
      <c r="J35" s="14">
        <v>0</v>
      </c>
      <c r="K35" s="23">
        <f t="shared" si="1"/>
        <v>0.985</v>
      </c>
      <c r="L35" s="24">
        <f t="shared" si="2"/>
        <v>0.985</v>
      </c>
      <c r="M35" s="30" t="str">
        <f t="shared" si="0"/>
        <v>16/16</v>
      </c>
    </row>
    <row r="36" spans="1:13" ht="12.75" hidden="1">
      <c r="A36" s="27" t="s">
        <v>17</v>
      </c>
      <c r="B36" t="s">
        <v>94</v>
      </c>
      <c r="C36" s="15">
        <v>36176</v>
      </c>
      <c r="D36" s="22">
        <v>49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23">
        <f t="shared" si="1"/>
        <v>0.049</v>
      </c>
      <c r="L36" s="24">
        <f t="shared" si="2"/>
        <v>0.049</v>
      </c>
      <c r="M36" s="30" t="str">
        <f t="shared" si="0"/>
        <v>24/32</v>
      </c>
    </row>
    <row r="37" spans="1:13" ht="12.75" hidden="1">
      <c r="A37" s="27" t="s">
        <v>14</v>
      </c>
      <c r="B37" t="s">
        <v>83</v>
      </c>
      <c r="C37" s="15">
        <v>36177</v>
      </c>
      <c r="D37" s="22">
        <v>95</v>
      </c>
      <c r="E37" s="14">
        <v>7</v>
      </c>
      <c r="F37" s="14">
        <v>6</v>
      </c>
      <c r="G37" s="14">
        <v>9</v>
      </c>
      <c r="H37" s="14">
        <v>13</v>
      </c>
      <c r="I37" s="14">
        <v>13</v>
      </c>
      <c r="J37" s="14">
        <v>7</v>
      </c>
      <c r="K37" s="23">
        <f t="shared" si="1"/>
        <v>2.445</v>
      </c>
      <c r="L37" s="24">
        <f>MIN(K37,2)</f>
        <v>2</v>
      </c>
      <c r="M37" s="30" t="str">
        <f t="shared" si="0"/>
        <v>32/32</v>
      </c>
    </row>
    <row r="38" spans="1:13" ht="12.75" hidden="1">
      <c r="A38" s="27" t="s">
        <v>11</v>
      </c>
      <c r="B38" t="s">
        <v>84</v>
      </c>
      <c r="C38" s="15">
        <v>36184</v>
      </c>
      <c r="D38" s="22">
        <v>93</v>
      </c>
      <c r="E38" s="14">
        <v>4</v>
      </c>
      <c r="F38" s="14">
        <v>2</v>
      </c>
      <c r="G38" s="14">
        <v>7</v>
      </c>
      <c r="H38" s="14">
        <v>13</v>
      </c>
      <c r="I38" s="14">
        <v>7</v>
      </c>
      <c r="J38" s="14">
        <v>3</v>
      </c>
      <c r="K38" s="23">
        <f t="shared" si="1"/>
        <v>1.633</v>
      </c>
      <c r="L38" s="24">
        <f t="shared" si="2"/>
        <v>1.633</v>
      </c>
      <c r="M38" s="30" t="str">
        <f t="shared" si="0"/>
        <v>32/32</v>
      </c>
    </row>
    <row r="39" spans="1:13" ht="12.75" hidden="1">
      <c r="A39" s="27" t="s">
        <v>12</v>
      </c>
      <c r="B39" t="s">
        <v>46</v>
      </c>
      <c r="C39" s="15">
        <v>36185</v>
      </c>
      <c r="D39" s="22">
        <v>86</v>
      </c>
      <c r="E39" s="14">
        <v>4</v>
      </c>
      <c r="F39" s="14">
        <v>3</v>
      </c>
      <c r="G39" s="14">
        <v>9</v>
      </c>
      <c r="H39" s="14">
        <v>14</v>
      </c>
      <c r="I39" s="14">
        <v>8</v>
      </c>
      <c r="J39" s="14">
        <v>6</v>
      </c>
      <c r="K39" s="23">
        <f t="shared" si="1"/>
        <v>1.916</v>
      </c>
      <c r="L39" s="24">
        <f>MIN(K39,2)</f>
        <v>1.916</v>
      </c>
      <c r="M39" s="30" t="str">
        <f t="shared" si="0"/>
        <v>32/32</v>
      </c>
    </row>
    <row r="40" spans="1:13" ht="12.75" hidden="1">
      <c r="A40" s="27" t="s">
        <v>17</v>
      </c>
      <c r="B40" t="s">
        <v>95</v>
      </c>
      <c r="C40" s="15">
        <v>36198</v>
      </c>
      <c r="D40" s="22">
        <v>114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23">
        <f t="shared" si="1"/>
        <v>0.114</v>
      </c>
      <c r="L40" s="24">
        <f t="shared" si="2"/>
        <v>0.114</v>
      </c>
      <c r="M40" s="30" t="str">
        <f t="shared" si="0"/>
        <v>32/32</v>
      </c>
    </row>
    <row r="41" spans="1:13" ht="12.75" hidden="1">
      <c r="A41" s="27" t="s">
        <v>16</v>
      </c>
      <c r="B41" t="s">
        <v>88</v>
      </c>
      <c r="C41" s="15">
        <v>36198</v>
      </c>
      <c r="D41" s="22">
        <v>104</v>
      </c>
      <c r="E41" s="14">
        <v>3</v>
      </c>
      <c r="F41" s="14">
        <v>4</v>
      </c>
      <c r="G41" s="14">
        <v>7</v>
      </c>
      <c r="H41" s="14">
        <v>13</v>
      </c>
      <c r="I41" s="14">
        <v>15</v>
      </c>
      <c r="J41" s="14">
        <v>5</v>
      </c>
      <c r="K41" s="23">
        <f t="shared" si="1"/>
        <v>1.974</v>
      </c>
      <c r="L41" s="24">
        <f t="shared" si="2"/>
        <v>1.974</v>
      </c>
      <c r="M41" s="30" t="str">
        <f t="shared" si="0"/>
        <v>32/32</v>
      </c>
    </row>
    <row r="42" spans="1:13" ht="12.75" hidden="1">
      <c r="A42" s="27" t="s">
        <v>14</v>
      </c>
      <c r="B42" t="s">
        <v>89</v>
      </c>
      <c r="C42" s="15">
        <v>36204</v>
      </c>
      <c r="D42" s="22">
        <v>64</v>
      </c>
      <c r="E42" s="14">
        <v>7</v>
      </c>
      <c r="F42" s="14">
        <v>8</v>
      </c>
      <c r="G42" s="14">
        <v>9</v>
      </c>
      <c r="H42" s="14">
        <v>13</v>
      </c>
      <c r="I42" s="14">
        <v>12</v>
      </c>
      <c r="J42" s="14">
        <v>9</v>
      </c>
      <c r="K42" s="23">
        <f t="shared" si="1"/>
        <v>2.544</v>
      </c>
      <c r="L42" s="24">
        <f>MIN(K42,2)</f>
        <v>2</v>
      </c>
      <c r="M42" s="30" t="str">
        <f t="shared" si="0"/>
        <v>32/32</v>
      </c>
    </row>
    <row r="43" spans="1:13" ht="12.75" hidden="1">
      <c r="A43" s="27" t="s">
        <v>12</v>
      </c>
      <c r="B43" t="s">
        <v>47</v>
      </c>
      <c r="C43" s="15">
        <v>36212</v>
      </c>
      <c r="D43" s="22">
        <v>93</v>
      </c>
      <c r="E43" s="14">
        <v>6</v>
      </c>
      <c r="F43" s="14">
        <v>4</v>
      </c>
      <c r="G43" s="14">
        <v>9</v>
      </c>
      <c r="H43" s="14">
        <v>14</v>
      </c>
      <c r="I43" s="14">
        <v>7</v>
      </c>
      <c r="J43" s="14">
        <v>2</v>
      </c>
      <c r="K43" s="23">
        <f t="shared" si="1"/>
        <v>2.013</v>
      </c>
      <c r="L43" s="24">
        <f t="shared" si="2"/>
        <v>2</v>
      </c>
      <c r="M43" s="30" t="str">
        <f t="shared" si="0"/>
        <v>32/32</v>
      </c>
    </row>
    <row r="44" spans="1:13" ht="12.75" hidden="1">
      <c r="A44" s="27" t="s">
        <v>12</v>
      </c>
      <c r="B44" t="s">
        <v>97</v>
      </c>
      <c r="C44" s="15">
        <v>36218</v>
      </c>
      <c r="D44" s="22">
        <v>102</v>
      </c>
      <c r="E44" s="14">
        <v>7</v>
      </c>
      <c r="F44" s="14">
        <v>6</v>
      </c>
      <c r="G44" s="14">
        <v>11</v>
      </c>
      <c r="H44" s="14">
        <v>15</v>
      </c>
      <c r="I44" s="14">
        <v>12</v>
      </c>
      <c r="J44" s="14">
        <v>0</v>
      </c>
      <c r="K44" s="23">
        <f t="shared" si="1"/>
        <v>2.4619999999999997</v>
      </c>
      <c r="L44" s="24">
        <f t="shared" si="2"/>
        <v>2</v>
      </c>
      <c r="M44" s="30" t="str">
        <f>IF(ROUNDUP(D44*0.4,0)&lt;=2,2,IF(ROUNDUP(D44*0.4,0)&lt;=4,4,IF(ROUNDUP(D44*0.4,0)&lt;=8,8,IF(ROUNDUP(D44*0.4,0)&lt;=12,12,IF(ROUNDUP(D44*0.4,0)&lt;=16,16,IF(ROUNDUP(D44*0.4,0)&lt;=24,24,32))))))&amp;"/"&amp;MIN(32,MAX(2,2^ROUNDUP(LOG(ROUNDUP(D44*0.4,0),2),0)))</f>
        <v>32/32</v>
      </c>
    </row>
    <row r="45" spans="1:13" ht="12.75" hidden="1">
      <c r="A45" s="27" t="s">
        <v>11</v>
      </c>
      <c r="B45" t="s">
        <v>98</v>
      </c>
      <c r="C45" s="15">
        <v>36219</v>
      </c>
      <c r="D45" s="22">
        <v>107</v>
      </c>
      <c r="E45" s="14">
        <v>7</v>
      </c>
      <c r="F45" s="14">
        <v>8</v>
      </c>
      <c r="G45" s="14">
        <v>10</v>
      </c>
      <c r="H45" s="14">
        <v>24</v>
      </c>
      <c r="I45" s="14">
        <v>12</v>
      </c>
      <c r="J45" s="14">
        <v>3</v>
      </c>
      <c r="K45" s="23">
        <f t="shared" si="1"/>
        <v>2.957</v>
      </c>
      <c r="L45" s="24">
        <f t="shared" si="2"/>
        <v>2</v>
      </c>
      <c r="M45" s="30" t="str">
        <f>IF(ROUNDUP(D45*0.4,0)&lt;=2,2,IF(ROUNDUP(D45*0.4,0)&lt;=4,4,IF(ROUNDUP(D45*0.4,0)&lt;=8,8,IF(ROUNDUP(D45*0.4,0)&lt;=12,12,IF(ROUNDUP(D45*0.4,0)&lt;=16,16,IF(ROUNDUP(D45*0.4,0)&lt;=24,24,32))))))&amp;"/"&amp;MIN(32,MAX(2,2^ROUNDUP(LOG(ROUNDUP(D45*0.4,0),2),0)))</f>
        <v>32/32</v>
      </c>
    </row>
    <row r="46" spans="1:13" ht="12.75" hidden="1">
      <c r="A46" s="27" t="s">
        <v>17</v>
      </c>
      <c r="B46" t="s">
        <v>99</v>
      </c>
      <c r="C46" s="15">
        <v>36226</v>
      </c>
      <c r="D46" s="22">
        <v>107</v>
      </c>
      <c r="E46" s="14">
        <v>1</v>
      </c>
      <c r="F46" s="14">
        <v>2</v>
      </c>
      <c r="G46" s="14">
        <v>6</v>
      </c>
      <c r="H46" s="14">
        <v>14</v>
      </c>
      <c r="I46" s="14">
        <v>15</v>
      </c>
      <c r="J46" s="14">
        <v>0</v>
      </c>
      <c r="K46" s="23">
        <f t="shared" si="1"/>
        <v>1.607</v>
      </c>
      <c r="L46" s="24">
        <f t="shared" si="2"/>
        <v>1.607</v>
      </c>
      <c r="M46" s="30" t="str">
        <f>IF(ROUNDUP(D46*0.4,0)&lt;=2,2,IF(ROUNDUP(D46*0.4,0)&lt;=4,4,IF(ROUNDUP(D46*0.4,0)&lt;=8,8,IF(ROUNDUP(D46*0.4,0)&lt;=12,12,IF(ROUNDUP(D46*0.4,0)&lt;=16,16,IF(ROUNDUP(D46*0.4,0)&lt;=24,24,32))))))&amp;"/"&amp;MIN(32,MAX(2,2^ROUNDUP(LOG(ROUNDUP(D46*0.4,0),2),0)))</f>
        <v>32/32</v>
      </c>
    </row>
    <row r="47" spans="1:13" ht="12.75" hidden="1">
      <c r="A47" s="27" t="s">
        <v>12</v>
      </c>
      <c r="B47" t="s">
        <v>104</v>
      </c>
      <c r="C47" s="15">
        <v>36226</v>
      </c>
      <c r="D47" s="22">
        <v>49</v>
      </c>
      <c r="E47" s="14">
        <v>2</v>
      </c>
      <c r="F47" s="14">
        <v>5</v>
      </c>
      <c r="G47" s="14">
        <v>3</v>
      </c>
      <c r="H47" s="14">
        <v>3</v>
      </c>
      <c r="I47" s="14">
        <v>5</v>
      </c>
      <c r="J47" s="14">
        <v>0</v>
      </c>
      <c r="K47" s="23">
        <f t="shared" si="1"/>
        <v>0.909</v>
      </c>
      <c r="L47" s="24">
        <f t="shared" si="2"/>
        <v>0.909</v>
      </c>
      <c r="M47" s="30" t="str">
        <f>IF(ROUNDUP(D47*0.4,0)&lt;=2,2,IF(ROUNDUP(D47*0.4,0)&lt;=4,4,IF(ROUNDUP(D47*0.4,0)&lt;=8,8,IF(ROUNDUP(D47*0.4,0)&lt;=12,12,IF(ROUNDUP(D47*0.4,0)&lt;=16,16,IF(ROUNDUP(D47*0.4,0)&lt;=24,24,32))))))&amp;"/"&amp;MIN(32,MAX(2,2^ROUNDUP(LOG(ROUNDUP(D47*0.4,0),2),0)))</f>
        <v>24/32</v>
      </c>
    </row>
    <row r="48" spans="1:13" ht="12.75" hidden="1">
      <c r="A48" s="27" t="s">
        <v>12</v>
      </c>
      <c r="B48" t="s">
        <v>48</v>
      </c>
      <c r="C48" s="15">
        <v>36232</v>
      </c>
      <c r="D48" s="22">
        <v>64</v>
      </c>
      <c r="E48" s="14">
        <v>4</v>
      </c>
      <c r="F48" s="14">
        <v>1</v>
      </c>
      <c r="G48" s="14">
        <v>13</v>
      </c>
      <c r="H48" s="14">
        <v>21</v>
      </c>
      <c r="I48" s="14">
        <v>8</v>
      </c>
      <c r="J48" s="14">
        <v>2</v>
      </c>
      <c r="K48" s="23">
        <f t="shared" si="1"/>
        <v>2.174</v>
      </c>
      <c r="L48" s="24">
        <f t="shared" si="2"/>
        <v>2</v>
      </c>
      <c r="M48" s="30" t="str">
        <f>IF(ROUNDUP(D48*0.4,0)&lt;=2,2,IF(ROUNDUP(D48*0.4,0)&lt;=4,4,IF(ROUNDUP(D48*0.4,0)&lt;=8,8,IF(ROUNDUP(D48*0.4,0)&lt;=12,12,IF(ROUNDUP(D48*0.4,0)&lt;=16,16,IF(ROUNDUP(D48*0.4,0)&lt;=24,24,32))))))&amp;"/"&amp;MIN(32,MAX(2,2^ROUNDUP(LOG(ROUNDUP(D48*0.4,0),2),0)))</f>
        <v>32/32</v>
      </c>
    </row>
    <row r="49" spans="1:13" ht="12.75" hidden="1">
      <c r="A49" s="27" t="s">
        <v>11</v>
      </c>
      <c r="B49" t="s">
        <v>102</v>
      </c>
      <c r="C49" s="15">
        <v>36240</v>
      </c>
      <c r="D49" s="22">
        <v>123</v>
      </c>
      <c r="E49" s="14">
        <v>8</v>
      </c>
      <c r="F49" s="14">
        <v>7</v>
      </c>
      <c r="G49" s="14">
        <v>13</v>
      </c>
      <c r="H49" s="14">
        <v>15</v>
      </c>
      <c r="I49" s="14">
        <v>13</v>
      </c>
      <c r="J49" s="14">
        <v>4</v>
      </c>
      <c r="K49" s="23">
        <f t="shared" si="1"/>
        <v>2.823</v>
      </c>
      <c r="L49" s="24">
        <f t="shared" si="2"/>
        <v>2</v>
      </c>
      <c r="M49" s="30" t="str">
        <f t="shared" si="0"/>
        <v>32/32</v>
      </c>
    </row>
    <row r="50" spans="1:13" ht="12.75" hidden="1">
      <c r="A50" s="27" t="s">
        <v>17</v>
      </c>
      <c r="B50" t="s">
        <v>23</v>
      </c>
      <c r="C50" s="15">
        <v>36246</v>
      </c>
      <c r="D50" s="22">
        <v>102</v>
      </c>
      <c r="E50" s="14">
        <v>1</v>
      </c>
      <c r="F50" s="14">
        <v>3</v>
      </c>
      <c r="G50" s="14">
        <v>6</v>
      </c>
      <c r="H50" s="14">
        <v>8</v>
      </c>
      <c r="I50" s="14">
        <v>6</v>
      </c>
      <c r="J50" s="14">
        <v>0</v>
      </c>
      <c r="K50" s="23">
        <f t="shared" si="1"/>
        <v>1.1520000000000001</v>
      </c>
      <c r="L50" s="24">
        <f t="shared" si="2"/>
        <v>1.1520000000000001</v>
      </c>
      <c r="M50" s="30" t="str">
        <f>IF(ROUNDUP(D50*0.4,0)&lt;=2,2,IF(ROUNDUP(D50*0.4,0)&lt;=4,4,IF(ROUNDUP(D50*0.4,0)&lt;=8,8,IF(ROUNDUP(D50*0.4,0)&lt;=12,12,IF(ROUNDUP(D50*0.4,0)&lt;=16,16,IF(ROUNDUP(D50*0.4,0)&lt;=24,24,32))))))&amp;"/"&amp;MIN(32,MAX(2,2^ROUNDUP(LOG(ROUNDUP(D50*0.4,0),2),0)))</f>
        <v>32/32</v>
      </c>
    </row>
    <row r="51" spans="1:13" ht="12.75" hidden="1">
      <c r="A51" s="27" t="s">
        <v>12</v>
      </c>
      <c r="B51" t="s">
        <v>83</v>
      </c>
      <c r="C51" s="15">
        <v>36246</v>
      </c>
      <c r="D51" s="22">
        <v>121</v>
      </c>
      <c r="E51" s="14">
        <v>4</v>
      </c>
      <c r="F51" s="14">
        <v>1</v>
      </c>
      <c r="G51" s="14">
        <v>12</v>
      </c>
      <c r="H51" s="14">
        <v>24</v>
      </c>
      <c r="I51" s="14">
        <v>15</v>
      </c>
      <c r="J51" s="14">
        <v>3</v>
      </c>
      <c r="K51" s="23">
        <f t="shared" si="1"/>
        <v>2.531</v>
      </c>
      <c r="L51" s="24">
        <f>MIN(K51,2)</f>
        <v>2</v>
      </c>
      <c r="M51" s="30" t="str">
        <f aca="true" t="shared" si="3" ref="M51:M62">IF(ROUNDUP(D51*0.4,0)&lt;=2,2,IF(ROUNDUP(D51*0.4,0)&lt;=4,4,IF(ROUNDUP(D51*0.4,0)&lt;=8,8,IF(ROUNDUP(D51*0.4,0)&lt;=12,12,IF(ROUNDUP(D51*0.4,0)&lt;=16,16,IF(ROUNDUP(D51*0.4,0)&lt;=24,24,32))))))&amp;"/"&amp;MIN(32,MAX(2,2^ROUNDUP(LOG(ROUNDUP(D51*0.4,0),2),0)))</f>
        <v>32/32</v>
      </c>
    </row>
    <row r="52" spans="1:13" ht="12.75" hidden="1">
      <c r="A52" s="27" t="s">
        <v>11</v>
      </c>
      <c r="B52" t="s">
        <v>109</v>
      </c>
      <c r="C52" s="15">
        <v>36260</v>
      </c>
      <c r="D52" s="22">
        <v>101</v>
      </c>
      <c r="E52" s="14">
        <v>6</v>
      </c>
      <c r="F52" s="14">
        <v>6</v>
      </c>
      <c r="G52" s="14">
        <v>11</v>
      </c>
      <c r="H52" s="14">
        <v>22</v>
      </c>
      <c r="I52" s="14">
        <v>20</v>
      </c>
      <c r="J52" s="14">
        <v>6</v>
      </c>
      <c r="K52" s="23">
        <f t="shared" si="1"/>
        <v>3.031</v>
      </c>
      <c r="L52" s="24">
        <f t="shared" si="2"/>
        <v>2</v>
      </c>
      <c r="M52" s="30" t="str">
        <f t="shared" si="3"/>
        <v>32/32</v>
      </c>
    </row>
    <row r="53" spans="1:13" ht="12.75" hidden="1">
      <c r="A53" s="27" t="s">
        <v>16</v>
      </c>
      <c r="B53" t="s">
        <v>24</v>
      </c>
      <c r="C53" s="15">
        <v>36275</v>
      </c>
      <c r="D53" s="22">
        <v>104</v>
      </c>
      <c r="E53" s="14">
        <v>1</v>
      </c>
      <c r="F53" s="14">
        <v>3</v>
      </c>
      <c r="G53" s="14">
        <v>8</v>
      </c>
      <c r="H53" s="14">
        <v>7</v>
      </c>
      <c r="I53" s="14">
        <v>8</v>
      </c>
      <c r="J53" s="14">
        <v>0</v>
      </c>
      <c r="K53" s="23">
        <f t="shared" si="1"/>
        <v>1.274</v>
      </c>
      <c r="L53" s="24">
        <f t="shared" si="2"/>
        <v>1.274</v>
      </c>
      <c r="M53" s="30" t="str">
        <f t="shared" si="3"/>
        <v>32/32</v>
      </c>
    </row>
    <row r="54" spans="1:13" ht="12.75" hidden="1">
      <c r="A54" s="27" t="s">
        <v>17</v>
      </c>
      <c r="B54" t="s">
        <v>111</v>
      </c>
      <c r="C54" s="15">
        <v>36276</v>
      </c>
      <c r="D54" s="22">
        <v>74</v>
      </c>
      <c r="E54" s="14">
        <v>0</v>
      </c>
      <c r="F54" s="14">
        <v>1</v>
      </c>
      <c r="G54" s="14">
        <v>2</v>
      </c>
      <c r="H54" s="14">
        <v>2</v>
      </c>
      <c r="I54" s="14">
        <v>1</v>
      </c>
      <c r="J54" s="14">
        <v>0</v>
      </c>
      <c r="K54" s="23">
        <f t="shared" si="1"/>
        <v>0.344</v>
      </c>
      <c r="L54" s="24">
        <f t="shared" si="2"/>
        <v>0.344</v>
      </c>
      <c r="M54" s="30" t="str">
        <f t="shared" si="3"/>
        <v>32/32</v>
      </c>
    </row>
    <row r="55" spans="1:13" ht="12.75" hidden="1">
      <c r="A55" s="27" t="s">
        <v>12</v>
      </c>
      <c r="B55" t="s">
        <v>110</v>
      </c>
      <c r="C55" s="15">
        <v>36288</v>
      </c>
      <c r="D55" s="22">
        <v>170</v>
      </c>
      <c r="E55" s="14">
        <v>8</v>
      </c>
      <c r="F55" s="14">
        <v>8</v>
      </c>
      <c r="G55" s="14">
        <v>16</v>
      </c>
      <c r="H55" s="14">
        <v>0</v>
      </c>
      <c r="I55" s="14">
        <v>0</v>
      </c>
      <c r="J55" s="14">
        <v>2</v>
      </c>
      <c r="K55" s="23">
        <f t="shared" si="1"/>
        <v>2.05</v>
      </c>
      <c r="L55" s="24">
        <f t="shared" si="2"/>
        <v>2</v>
      </c>
      <c r="M55" s="30" t="str">
        <f t="shared" si="3"/>
        <v>32/32</v>
      </c>
    </row>
    <row r="56" spans="1:13" ht="12.75" hidden="1">
      <c r="A56" s="27" t="s">
        <v>14</v>
      </c>
      <c r="B56" t="s">
        <v>110</v>
      </c>
      <c r="C56" s="15">
        <v>36288</v>
      </c>
      <c r="D56" s="22">
        <v>128</v>
      </c>
      <c r="E56" s="14">
        <v>8</v>
      </c>
      <c r="F56" s="14">
        <v>8</v>
      </c>
      <c r="G56" s="14">
        <v>16</v>
      </c>
      <c r="H56" s="14">
        <v>21</v>
      </c>
      <c r="I56" s="14">
        <v>22</v>
      </c>
      <c r="J56" s="14">
        <v>7</v>
      </c>
      <c r="K56" s="23">
        <f t="shared" si="1"/>
        <v>3.608</v>
      </c>
      <c r="L56" s="24">
        <f t="shared" si="2"/>
        <v>2</v>
      </c>
      <c r="M56" s="30" t="str">
        <f t="shared" si="3"/>
        <v>32/32</v>
      </c>
    </row>
    <row r="57" spans="1:13" ht="12.75" hidden="1">
      <c r="A57" s="27" t="s">
        <v>17</v>
      </c>
      <c r="B57" t="s">
        <v>114</v>
      </c>
      <c r="C57" s="15">
        <v>36289</v>
      </c>
      <c r="D57" s="22">
        <v>82</v>
      </c>
      <c r="E57" s="14">
        <v>2</v>
      </c>
      <c r="F57" s="14">
        <v>4</v>
      </c>
      <c r="G57" s="14">
        <v>8</v>
      </c>
      <c r="H57" s="14">
        <v>11</v>
      </c>
      <c r="I57" s="14">
        <v>14</v>
      </c>
      <c r="J57" s="14">
        <v>0</v>
      </c>
      <c r="K57" s="23">
        <f t="shared" si="1"/>
        <v>1.722</v>
      </c>
      <c r="L57" s="24">
        <f t="shared" si="2"/>
        <v>1.722</v>
      </c>
      <c r="M57" s="30" t="str">
        <f t="shared" si="3"/>
        <v>32/32</v>
      </c>
    </row>
    <row r="58" spans="1:13" ht="12.75" hidden="1">
      <c r="A58" s="27" t="s">
        <v>11</v>
      </c>
      <c r="B58" t="s">
        <v>78</v>
      </c>
      <c r="C58" s="15">
        <v>36289</v>
      </c>
      <c r="D58" s="22">
        <v>99</v>
      </c>
      <c r="E58" s="14">
        <v>6</v>
      </c>
      <c r="F58" s="14">
        <v>5</v>
      </c>
      <c r="G58" s="14">
        <v>15</v>
      </c>
      <c r="H58" s="14">
        <v>18</v>
      </c>
      <c r="I58" s="14">
        <v>16</v>
      </c>
      <c r="J58" s="14">
        <v>4</v>
      </c>
      <c r="K58" s="23">
        <f t="shared" si="1"/>
        <v>2.8489999999999998</v>
      </c>
      <c r="L58" s="24">
        <f t="shared" si="2"/>
        <v>2</v>
      </c>
      <c r="M58" s="30" t="str">
        <f t="shared" si="3"/>
        <v>32/32</v>
      </c>
    </row>
    <row r="59" spans="1:13" ht="12.75" hidden="1">
      <c r="A59" s="27" t="s">
        <v>17</v>
      </c>
      <c r="B59" t="s">
        <v>115</v>
      </c>
      <c r="C59" s="15">
        <v>36296</v>
      </c>
      <c r="D59" s="22">
        <v>156</v>
      </c>
      <c r="E59" s="14">
        <v>7</v>
      </c>
      <c r="F59" s="14">
        <v>7</v>
      </c>
      <c r="G59" s="14">
        <v>14</v>
      </c>
      <c r="H59" s="14">
        <v>24</v>
      </c>
      <c r="I59" s="14">
        <v>23</v>
      </c>
      <c r="J59" s="14">
        <v>6</v>
      </c>
      <c r="K59" s="23">
        <f t="shared" si="1"/>
        <v>3.536</v>
      </c>
      <c r="L59" s="24">
        <f t="shared" si="2"/>
        <v>2</v>
      </c>
      <c r="M59" s="30" t="str">
        <f t="shared" si="3"/>
        <v>32/32</v>
      </c>
    </row>
    <row r="60" spans="1:13" ht="12.75" hidden="1">
      <c r="A60" s="27" t="s">
        <v>16</v>
      </c>
      <c r="B60" t="s">
        <v>115</v>
      </c>
      <c r="C60" s="15">
        <v>36302</v>
      </c>
      <c r="D60" s="22">
        <v>107</v>
      </c>
      <c r="E60" s="14">
        <v>4</v>
      </c>
      <c r="F60" s="14">
        <v>5</v>
      </c>
      <c r="G60" s="14">
        <v>9</v>
      </c>
      <c r="H60" s="14">
        <v>16</v>
      </c>
      <c r="I60" s="14">
        <v>13</v>
      </c>
      <c r="J60" s="14">
        <v>2</v>
      </c>
      <c r="K60" s="23">
        <f t="shared" si="1"/>
        <v>2.207</v>
      </c>
      <c r="L60" s="24">
        <f t="shared" si="2"/>
        <v>2</v>
      </c>
      <c r="M60" s="30" t="str">
        <f t="shared" si="0"/>
        <v>32/32</v>
      </c>
    </row>
    <row r="61" spans="1:13" ht="12.75" hidden="1">
      <c r="A61" s="27" t="s">
        <v>17</v>
      </c>
      <c r="B61" t="s">
        <v>117</v>
      </c>
      <c r="C61" s="15">
        <v>36303</v>
      </c>
      <c r="D61" s="22">
        <v>155</v>
      </c>
      <c r="E61" s="14">
        <v>6</v>
      </c>
      <c r="F61" s="14">
        <v>3</v>
      </c>
      <c r="G61" s="14">
        <v>9</v>
      </c>
      <c r="H61" s="14">
        <v>19</v>
      </c>
      <c r="I61" s="14">
        <v>23</v>
      </c>
      <c r="J61" s="14">
        <v>7</v>
      </c>
      <c r="K61" s="23">
        <f t="shared" si="1"/>
        <v>2.795</v>
      </c>
      <c r="L61" s="24">
        <f t="shared" si="2"/>
        <v>2</v>
      </c>
      <c r="M61" s="30" t="str">
        <f>IF(ROUNDUP(D61*0.4,0)&lt;=2,2,IF(ROUNDUP(D61*0.4,0)&lt;=4,4,IF(ROUNDUP(D61*0.4,0)&lt;=8,8,IF(ROUNDUP(D61*0.4,0)&lt;=12,12,IF(ROUNDUP(D61*0.4,0)&lt;=16,16,IF(ROUNDUP(D61*0.4,0)&lt;=24,24,32))))))&amp;"/"&amp;MIN(32,MAX(2,2^ROUNDUP(LOG(ROUNDUP(D61*0.4,0),2),0)))</f>
        <v>32/32</v>
      </c>
    </row>
    <row r="62" spans="1:13" ht="12.75" hidden="1">
      <c r="A62" s="27" t="s">
        <v>14</v>
      </c>
      <c r="B62" t="s">
        <v>114</v>
      </c>
      <c r="C62" s="15">
        <v>36303</v>
      </c>
      <c r="D62" s="22">
        <v>45</v>
      </c>
      <c r="E62" s="14">
        <v>1</v>
      </c>
      <c r="F62" s="14">
        <v>4</v>
      </c>
      <c r="G62" s="14">
        <v>7</v>
      </c>
      <c r="H62" s="14">
        <v>6</v>
      </c>
      <c r="I62" s="14">
        <v>8</v>
      </c>
      <c r="J62" s="14">
        <v>3</v>
      </c>
      <c r="K62" s="23">
        <f t="shared" si="1"/>
        <v>1.245</v>
      </c>
      <c r="L62" s="24">
        <f t="shared" si="2"/>
        <v>1.245</v>
      </c>
      <c r="M62" s="30" t="str">
        <f t="shared" si="3"/>
        <v>24/32</v>
      </c>
    </row>
    <row r="63" spans="1:13" ht="12.75" hidden="1">
      <c r="A63" s="27" t="s">
        <v>12</v>
      </c>
      <c r="B63" t="s">
        <v>118</v>
      </c>
      <c r="C63" s="15">
        <v>36303</v>
      </c>
      <c r="D63" s="22">
        <v>64</v>
      </c>
      <c r="E63" s="14">
        <v>7</v>
      </c>
      <c r="F63" s="14">
        <v>8</v>
      </c>
      <c r="G63" s="14">
        <v>11</v>
      </c>
      <c r="H63" s="14">
        <v>13</v>
      </c>
      <c r="I63" s="14">
        <v>8</v>
      </c>
      <c r="J63" s="14">
        <v>3</v>
      </c>
      <c r="K63" s="23">
        <f t="shared" si="1"/>
        <v>2.404</v>
      </c>
      <c r="L63" s="24">
        <f t="shared" si="2"/>
        <v>2</v>
      </c>
      <c r="M63" s="30" t="str">
        <f aca="true" t="shared" si="4" ref="M63:M72">IF(ROUNDUP(D63*0.4,0)&lt;=2,2,IF(ROUNDUP(D63*0.4,0)&lt;=4,4,IF(ROUNDUP(D63*0.4,0)&lt;=8,8,IF(ROUNDUP(D63*0.4,0)&lt;=12,12,IF(ROUNDUP(D63*0.4,0)&lt;=16,16,IF(ROUNDUP(D63*0.4,0)&lt;=24,24,32))))))&amp;"/"&amp;MIN(32,MAX(2,2^ROUNDUP(LOG(ROUNDUP(D63*0.4,0),2),0)))</f>
        <v>32/32</v>
      </c>
    </row>
    <row r="64" spans="1:13" ht="12.75" hidden="1">
      <c r="A64" s="27" t="s">
        <v>11</v>
      </c>
      <c r="B64" t="s">
        <v>112</v>
      </c>
      <c r="C64" s="15">
        <v>36309</v>
      </c>
      <c r="D64" s="22">
        <v>121</v>
      </c>
      <c r="E64" s="14">
        <v>8</v>
      </c>
      <c r="F64" s="14">
        <v>7</v>
      </c>
      <c r="G64" s="14">
        <v>16</v>
      </c>
      <c r="H64" s="14">
        <v>24</v>
      </c>
      <c r="I64" s="14">
        <v>15</v>
      </c>
      <c r="J64" s="14">
        <v>10</v>
      </c>
      <c r="K64" s="23">
        <f t="shared" si="1"/>
        <v>3.511</v>
      </c>
      <c r="L64" s="24">
        <f t="shared" si="2"/>
        <v>2</v>
      </c>
      <c r="M64" s="30" t="str">
        <f t="shared" si="4"/>
        <v>32/32</v>
      </c>
    </row>
    <row r="65" spans="1:13" ht="12.75" hidden="1">
      <c r="A65" s="27" t="s">
        <v>14</v>
      </c>
      <c r="B65" t="s">
        <v>25</v>
      </c>
      <c r="C65" s="15">
        <v>36316</v>
      </c>
      <c r="D65" s="22">
        <v>92</v>
      </c>
      <c r="E65" s="14">
        <v>8</v>
      </c>
      <c r="F65" s="14">
        <v>6</v>
      </c>
      <c r="G65" s="14">
        <v>14</v>
      </c>
      <c r="H65" s="14">
        <v>12</v>
      </c>
      <c r="I65" s="14">
        <v>12</v>
      </c>
      <c r="J65" s="14">
        <v>5</v>
      </c>
      <c r="K65" s="23">
        <f t="shared" si="1"/>
        <v>2.6519999999999997</v>
      </c>
      <c r="L65" s="24">
        <f t="shared" si="2"/>
        <v>2</v>
      </c>
      <c r="M65" s="30" t="str">
        <f t="shared" si="4"/>
        <v>32/32</v>
      </c>
    </row>
    <row r="66" spans="1:13" ht="12.75" hidden="1">
      <c r="A66" s="27" t="s">
        <v>85</v>
      </c>
      <c r="B66" t="s">
        <v>79</v>
      </c>
      <c r="C66" s="15">
        <v>36317</v>
      </c>
      <c r="D66" s="22">
        <v>61</v>
      </c>
      <c r="E66" s="14">
        <v>7</v>
      </c>
      <c r="F66" s="14">
        <v>6</v>
      </c>
      <c r="G66" s="14">
        <v>8</v>
      </c>
      <c r="H66" s="14">
        <v>11</v>
      </c>
      <c r="I66" s="14">
        <v>0</v>
      </c>
      <c r="J66" s="14">
        <v>8</v>
      </c>
      <c r="K66" s="23">
        <f t="shared" si="1"/>
        <v>1.911</v>
      </c>
      <c r="L66" s="24">
        <f t="shared" si="2"/>
        <v>1.911</v>
      </c>
      <c r="M66" s="30" t="str">
        <f t="shared" si="4"/>
        <v>32/32</v>
      </c>
    </row>
    <row r="67" spans="1:13" ht="12.75" hidden="1">
      <c r="A67" s="27" t="s">
        <v>14</v>
      </c>
      <c r="B67" t="s">
        <v>119</v>
      </c>
      <c r="C67" s="15">
        <v>36323</v>
      </c>
      <c r="D67" s="22">
        <v>82</v>
      </c>
      <c r="E67" s="14">
        <v>7</v>
      </c>
      <c r="F67" s="14">
        <v>5</v>
      </c>
      <c r="G67" s="14">
        <v>13</v>
      </c>
      <c r="H67" s="14">
        <v>16</v>
      </c>
      <c r="I67" s="14">
        <v>11</v>
      </c>
      <c r="J67" s="14">
        <v>3</v>
      </c>
      <c r="K67" s="23">
        <f t="shared" si="1"/>
        <v>2.552</v>
      </c>
      <c r="L67" s="24">
        <f t="shared" si="2"/>
        <v>2</v>
      </c>
      <c r="M67" s="30" t="str">
        <f t="shared" si="4"/>
        <v>32/32</v>
      </c>
    </row>
    <row r="68" spans="1:13" ht="12.75" hidden="1">
      <c r="A68" s="27" t="s">
        <v>11</v>
      </c>
      <c r="B68" t="s">
        <v>119</v>
      </c>
      <c r="C68" s="15">
        <v>36323</v>
      </c>
      <c r="D68" s="22">
        <v>94</v>
      </c>
      <c r="E68" s="14">
        <v>4</v>
      </c>
      <c r="F68" s="14">
        <v>6</v>
      </c>
      <c r="G68" s="14">
        <v>11</v>
      </c>
      <c r="H68" s="14">
        <v>18</v>
      </c>
      <c r="I68" s="14">
        <v>14</v>
      </c>
      <c r="J68" s="14">
        <v>5</v>
      </c>
      <c r="K68" s="23">
        <f aca="true" t="shared" si="5" ref="K68:K131">(D68/10+7*E68+6*F68+5*G68+4*H68+3*I68+2*J68)/100</f>
        <v>2.524</v>
      </c>
      <c r="L68" s="24">
        <f t="shared" si="2"/>
        <v>2</v>
      </c>
      <c r="M68" s="30" t="str">
        <f t="shared" si="4"/>
        <v>32/32</v>
      </c>
    </row>
    <row r="69" spans="1:13" ht="12.75" hidden="1">
      <c r="A69" s="27" t="s">
        <v>12</v>
      </c>
      <c r="B69" t="s">
        <v>21</v>
      </c>
      <c r="C69" s="15">
        <v>36323</v>
      </c>
      <c r="D69" s="22">
        <v>66</v>
      </c>
      <c r="E69" s="14">
        <v>2</v>
      </c>
      <c r="F69" s="14">
        <v>4</v>
      </c>
      <c r="G69" s="14">
        <v>8</v>
      </c>
      <c r="H69" s="14">
        <v>12</v>
      </c>
      <c r="I69" s="14">
        <v>5</v>
      </c>
      <c r="J69" s="14">
        <v>2</v>
      </c>
      <c r="K69" s="23">
        <f t="shared" si="5"/>
        <v>1.516</v>
      </c>
      <c r="L69" s="24">
        <f t="shared" si="2"/>
        <v>1.516</v>
      </c>
      <c r="M69" s="30" t="str">
        <f t="shared" si="4"/>
        <v>32/32</v>
      </c>
    </row>
    <row r="70" spans="1:13" ht="12.75" hidden="1">
      <c r="A70" s="27" t="s">
        <v>17</v>
      </c>
      <c r="B70" t="s">
        <v>120</v>
      </c>
      <c r="C70" s="15">
        <v>36329</v>
      </c>
      <c r="D70" s="22">
        <v>76</v>
      </c>
      <c r="E70" s="14">
        <v>4</v>
      </c>
      <c r="F70" s="14">
        <v>4</v>
      </c>
      <c r="G70" s="14">
        <v>14</v>
      </c>
      <c r="H70" s="14">
        <v>22</v>
      </c>
      <c r="I70" s="14">
        <v>13</v>
      </c>
      <c r="J70" s="14">
        <v>0</v>
      </c>
      <c r="K70" s="23">
        <f t="shared" si="5"/>
        <v>2.5660000000000003</v>
      </c>
      <c r="L70" s="24">
        <f t="shared" si="2"/>
        <v>2</v>
      </c>
      <c r="M70" s="30" t="str">
        <f t="shared" si="4"/>
        <v>32/32</v>
      </c>
    </row>
    <row r="71" spans="1:13" ht="12.75" hidden="1">
      <c r="A71" s="27" t="s">
        <v>85</v>
      </c>
      <c r="B71" t="s">
        <v>120</v>
      </c>
      <c r="C71" s="15">
        <v>36330</v>
      </c>
      <c r="D71" s="22">
        <v>27</v>
      </c>
      <c r="E71" s="14">
        <v>3</v>
      </c>
      <c r="F71" s="14">
        <v>3</v>
      </c>
      <c r="G71" s="14">
        <v>5</v>
      </c>
      <c r="H71" s="14">
        <v>2</v>
      </c>
      <c r="I71" s="14">
        <v>0</v>
      </c>
      <c r="J71" s="14">
        <v>1</v>
      </c>
      <c r="K71" s="23">
        <f t="shared" si="5"/>
        <v>0.767</v>
      </c>
      <c r="L71" s="24">
        <f t="shared" si="2"/>
        <v>0.767</v>
      </c>
      <c r="M71" s="30" t="str">
        <f t="shared" si="4"/>
        <v>12/16</v>
      </c>
    </row>
    <row r="72" spans="1:13" ht="12.75" hidden="1">
      <c r="A72" s="27" t="s">
        <v>11</v>
      </c>
      <c r="B72" t="s">
        <v>120</v>
      </c>
      <c r="C72" s="15">
        <v>36331</v>
      </c>
      <c r="D72" s="22">
        <v>81</v>
      </c>
      <c r="E72" s="14">
        <v>7</v>
      </c>
      <c r="F72" s="14">
        <v>6</v>
      </c>
      <c r="G72" s="14">
        <v>19</v>
      </c>
      <c r="H72" s="14">
        <v>11</v>
      </c>
      <c r="I72" s="14">
        <v>16</v>
      </c>
      <c r="J72" s="14">
        <v>5</v>
      </c>
      <c r="K72" s="23">
        <f t="shared" si="5"/>
        <v>2.9010000000000002</v>
      </c>
      <c r="L72" s="24">
        <f t="shared" si="2"/>
        <v>2</v>
      </c>
      <c r="M72" s="30" t="str">
        <f t="shared" si="4"/>
        <v>32/32</v>
      </c>
    </row>
    <row r="73" spans="1:13" ht="12.75" hidden="1">
      <c r="A73" s="27" t="s">
        <v>16</v>
      </c>
      <c r="B73" t="s">
        <v>120</v>
      </c>
      <c r="C73" s="15">
        <v>36331</v>
      </c>
      <c r="D73" s="22">
        <v>79</v>
      </c>
      <c r="E73" s="14">
        <v>5</v>
      </c>
      <c r="F73" s="14">
        <v>6</v>
      </c>
      <c r="G73" s="14">
        <v>18</v>
      </c>
      <c r="H73" s="14">
        <v>12</v>
      </c>
      <c r="I73" s="14">
        <v>21</v>
      </c>
      <c r="J73" s="14">
        <v>3</v>
      </c>
      <c r="K73" s="23">
        <f t="shared" si="5"/>
        <v>2.859</v>
      </c>
      <c r="L73" s="24">
        <f t="shared" si="2"/>
        <v>2</v>
      </c>
      <c r="M73" s="30" t="str">
        <f aca="true" t="shared" si="6" ref="M73:M104">IF(ROUNDUP(D73*0.4,0)&lt;=2,2,IF(ROUNDUP(D73*0.4,0)&lt;=4,4,IF(ROUNDUP(D73*0.4,0)&lt;=8,8,IF(ROUNDUP(D73*0.4,0)&lt;=12,12,IF(ROUNDUP(D73*0.4,0)&lt;=16,16,IF(ROUNDUP(D73*0.4,0)&lt;=24,24,32))))))&amp;"/"&amp;MIN(32,MAX(2,2^ROUNDUP(LOG(ROUNDUP(D73*0.4,0),2),0)))</f>
        <v>32/32</v>
      </c>
    </row>
    <row r="74" spans="1:13" ht="12.75" hidden="1">
      <c r="A74" s="27" t="s">
        <v>14</v>
      </c>
      <c r="B74" t="s">
        <v>120</v>
      </c>
      <c r="C74" s="15">
        <v>36331</v>
      </c>
      <c r="D74" s="22">
        <v>49</v>
      </c>
      <c r="E74" s="14">
        <v>3</v>
      </c>
      <c r="F74" s="14">
        <v>2</v>
      </c>
      <c r="G74" s="14">
        <v>8</v>
      </c>
      <c r="H74" s="14">
        <v>7</v>
      </c>
      <c r="I74" s="14">
        <v>6</v>
      </c>
      <c r="J74" s="14">
        <v>2</v>
      </c>
      <c r="K74" s="23">
        <f t="shared" si="5"/>
        <v>1.2790000000000001</v>
      </c>
      <c r="L74" s="24">
        <f t="shared" si="2"/>
        <v>1.2790000000000001</v>
      </c>
      <c r="M74" s="30" t="str">
        <f t="shared" si="6"/>
        <v>24/32</v>
      </c>
    </row>
    <row r="75" spans="1:13" ht="12.75" hidden="1">
      <c r="A75" s="27" t="s">
        <v>12</v>
      </c>
      <c r="B75" t="s">
        <v>122</v>
      </c>
      <c r="C75" s="15">
        <v>36401</v>
      </c>
      <c r="D75" s="22">
        <v>98</v>
      </c>
      <c r="E75" s="14">
        <v>3</v>
      </c>
      <c r="F75" s="14">
        <v>2</v>
      </c>
      <c r="G75" s="14">
        <v>6</v>
      </c>
      <c r="H75" s="14">
        <v>19</v>
      </c>
      <c r="I75" s="14">
        <v>12</v>
      </c>
      <c r="J75" s="14">
        <v>3</v>
      </c>
      <c r="K75" s="23">
        <f t="shared" si="5"/>
        <v>1.9080000000000001</v>
      </c>
      <c r="L75" s="24">
        <f t="shared" si="2"/>
        <v>1.9080000000000001</v>
      </c>
      <c r="M75" s="30" t="str">
        <f t="shared" si="6"/>
        <v>32/32</v>
      </c>
    </row>
    <row r="76" spans="1:13" ht="12.75" hidden="1">
      <c r="A76" s="27" t="s">
        <v>16</v>
      </c>
      <c r="B76" t="s">
        <v>123</v>
      </c>
      <c r="C76" s="15">
        <v>36408</v>
      </c>
      <c r="D76" s="22">
        <v>98</v>
      </c>
      <c r="E76" s="14">
        <v>1</v>
      </c>
      <c r="F76" s="14">
        <v>3</v>
      </c>
      <c r="G76" s="14">
        <v>11</v>
      </c>
      <c r="H76" s="14">
        <v>21</v>
      </c>
      <c r="I76" s="14">
        <v>20</v>
      </c>
      <c r="J76" s="14">
        <v>3</v>
      </c>
      <c r="K76" s="23">
        <f t="shared" si="5"/>
        <v>2.398</v>
      </c>
      <c r="L76" s="24">
        <f t="shared" si="2"/>
        <v>2</v>
      </c>
      <c r="M76" s="30" t="str">
        <f t="shared" si="6"/>
        <v>32/32</v>
      </c>
    </row>
    <row r="77" spans="1:13" ht="12.75" hidden="1">
      <c r="A77" s="27" t="s">
        <v>12</v>
      </c>
      <c r="B77" t="s">
        <v>125</v>
      </c>
      <c r="C77" s="15">
        <v>36414</v>
      </c>
      <c r="D77" s="22">
        <v>76</v>
      </c>
      <c r="E77" s="14">
        <v>4</v>
      </c>
      <c r="F77" s="14">
        <v>3</v>
      </c>
      <c r="G77" s="14">
        <v>4</v>
      </c>
      <c r="H77" s="14">
        <v>12</v>
      </c>
      <c r="I77" s="14">
        <v>12</v>
      </c>
      <c r="J77" s="14">
        <v>2</v>
      </c>
      <c r="K77" s="23">
        <f t="shared" si="5"/>
        <v>1.6159999999999999</v>
      </c>
      <c r="L77" s="24">
        <f t="shared" si="2"/>
        <v>1.6159999999999999</v>
      </c>
      <c r="M77" s="30" t="str">
        <f t="shared" si="6"/>
        <v>32/32</v>
      </c>
    </row>
    <row r="78" spans="1:13" ht="12.75" hidden="1">
      <c r="A78" s="27" t="s">
        <v>11</v>
      </c>
      <c r="B78" t="s">
        <v>125</v>
      </c>
      <c r="C78" s="15">
        <v>36414</v>
      </c>
      <c r="D78" s="22">
        <v>62</v>
      </c>
      <c r="E78" s="14">
        <v>4</v>
      </c>
      <c r="F78" s="14">
        <v>4</v>
      </c>
      <c r="G78" s="14">
        <v>9</v>
      </c>
      <c r="H78" s="14">
        <v>5</v>
      </c>
      <c r="I78" s="14">
        <v>5</v>
      </c>
      <c r="J78" s="14">
        <v>2</v>
      </c>
      <c r="K78" s="23">
        <f t="shared" si="5"/>
        <v>1.422</v>
      </c>
      <c r="L78" s="24">
        <f t="shared" si="2"/>
        <v>1.422</v>
      </c>
      <c r="M78" s="30" t="str">
        <f t="shared" si="6"/>
        <v>32/32</v>
      </c>
    </row>
    <row r="79" spans="1:13" ht="12.75" hidden="1">
      <c r="A79" s="27" t="s">
        <v>17</v>
      </c>
      <c r="B79" t="s">
        <v>124</v>
      </c>
      <c r="C79" s="15">
        <v>36415</v>
      </c>
      <c r="D79" s="22">
        <v>108</v>
      </c>
      <c r="E79" s="14">
        <v>7</v>
      </c>
      <c r="F79" s="14">
        <v>5</v>
      </c>
      <c r="G79" s="14">
        <v>10</v>
      </c>
      <c r="H79" s="14">
        <v>16</v>
      </c>
      <c r="I79" s="14">
        <v>18</v>
      </c>
      <c r="J79" s="14">
        <v>2</v>
      </c>
      <c r="K79" s="23">
        <f t="shared" si="5"/>
        <v>2.6180000000000003</v>
      </c>
      <c r="L79" s="24">
        <f t="shared" si="2"/>
        <v>2</v>
      </c>
      <c r="M79" s="30" t="str">
        <f t="shared" si="6"/>
        <v>32/32</v>
      </c>
    </row>
    <row r="80" spans="1:13" ht="12.75" hidden="1">
      <c r="A80" s="27" t="s">
        <v>16</v>
      </c>
      <c r="B80" t="s">
        <v>128</v>
      </c>
      <c r="C80" s="15">
        <v>36421</v>
      </c>
      <c r="D80" s="22">
        <v>46</v>
      </c>
      <c r="E80" s="14">
        <v>0</v>
      </c>
      <c r="F80" s="14">
        <v>0</v>
      </c>
      <c r="G80" s="14">
        <v>0</v>
      </c>
      <c r="H80" s="14">
        <v>2</v>
      </c>
      <c r="I80" s="14">
        <v>3</v>
      </c>
      <c r="J80" s="14">
        <v>0</v>
      </c>
      <c r="K80" s="23">
        <f t="shared" si="5"/>
        <v>0.21600000000000003</v>
      </c>
      <c r="L80" s="24">
        <f t="shared" si="2"/>
        <v>0.21600000000000003</v>
      </c>
      <c r="M80" s="30" t="str">
        <f t="shared" si="6"/>
        <v>24/32</v>
      </c>
    </row>
    <row r="81" spans="1:13" ht="12.75" hidden="1">
      <c r="A81" s="27" t="s">
        <v>11</v>
      </c>
      <c r="B81" t="s">
        <v>126</v>
      </c>
      <c r="C81" s="15">
        <v>36429</v>
      </c>
      <c r="D81" s="22">
        <v>81</v>
      </c>
      <c r="E81" s="14">
        <v>2</v>
      </c>
      <c r="F81" s="14">
        <v>6</v>
      </c>
      <c r="G81" s="14">
        <v>9</v>
      </c>
      <c r="H81" s="14">
        <v>18</v>
      </c>
      <c r="I81" s="14">
        <v>13</v>
      </c>
      <c r="J81" s="14">
        <v>6</v>
      </c>
      <c r="K81" s="23">
        <f t="shared" si="5"/>
        <v>2.261</v>
      </c>
      <c r="L81" s="24">
        <f t="shared" si="2"/>
        <v>2</v>
      </c>
      <c r="M81" s="30" t="str">
        <f t="shared" si="6"/>
        <v>32/32</v>
      </c>
    </row>
    <row r="82" spans="1:13" ht="12.75" hidden="1">
      <c r="A82" s="27" t="s">
        <v>14</v>
      </c>
      <c r="B82" t="s">
        <v>126</v>
      </c>
      <c r="C82" s="15">
        <v>36429</v>
      </c>
      <c r="D82" s="22">
        <v>75</v>
      </c>
      <c r="E82" s="14">
        <v>5</v>
      </c>
      <c r="F82" s="14">
        <v>3</v>
      </c>
      <c r="G82" s="14">
        <v>6</v>
      </c>
      <c r="H82" s="14">
        <v>16</v>
      </c>
      <c r="I82" s="14">
        <v>13</v>
      </c>
      <c r="J82" s="14">
        <v>4</v>
      </c>
      <c r="K82" s="23">
        <f t="shared" si="5"/>
        <v>2.015</v>
      </c>
      <c r="L82" s="24">
        <f t="shared" si="2"/>
        <v>2</v>
      </c>
      <c r="M82" s="30" t="str">
        <f t="shared" si="6"/>
        <v>32/32</v>
      </c>
    </row>
    <row r="83" spans="1:13" ht="12.75" hidden="1">
      <c r="A83" s="27" t="s">
        <v>16</v>
      </c>
      <c r="B83" t="s">
        <v>127</v>
      </c>
      <c r="C83" s="15">
        <v>36436</v>
      </c>
      <c r="D83" s="22">
        <v>97</v>
      </c>
      <c r="E83" s="14">
        <v>6</v>
      </c>
      <c r="F83" s="14">
        <v>5</v>
      </c>
      <c r="G83" s="14">
        <v>9</v>
      </c>
      <c r="H83" s="14">
        <v>13</v>
      </c>
      <c r="I83" s="14">
        <v>19</v>
      </c>
      <c r="J83" s="14">
        <v>2</v>
      </c>
      <c r="K83" s="23">
        <f t="shared" si="5"/>
        <v>2.397</v>
      </c>
      <c r="L83" s="24">
        <f t="shared" si="2"/>
        <v>2</v>
      </c>
      <c r="M83" s="30" t="str">
        <f t="shared" si="6"/>
        <v>32/32</v>
      </c>
    </row>
    <row r="84" spans="1:13" ht="12.75" hidden="1">
      <c r="A84" s="27" t="s">
        <v>12</v>
      </c>
      <c r="B84" t="s">
        <v>129</v>
      </c>
      <c r="C84" s="15">
        <v>36443</v>
      </c>
      <c r="D84" s="22">
        <v>86</v>
      </c>
      <c r="E84" s="14">
        <v>2</v>
      </c>
      <c r="F84" s="14">
        <v>4</v>
      </c>
      <c r="G84" s="14">
        <v>7</v>
      </c>
      <c r="H84" s="14">
        <v>17</v>
      </c>
      <c r="I84" s="14">
        <v>10</v>
      </c>
      <c r="J84" s="14">
        <v>0</v>
      </c>
      <c r="K84" s="23">
        <f t="shared" si="5"/>
        <v>1.796</v>
      </c>
      <c r="L84" s="24">
        <f t="shared" si="2"/>
        <v>1.796</v>
      </c>
      <c r="M84" s="30" t="str">
        <f t="shared" si="6"/>
        <v>32/32</v>
      </c>
    </row>
    <row r="85" spans="1:13" ht="12.75" hidden="1">
      <c r="A85" s="27" t="s">
        <v>12</v>
      </c>
      <c r="B85" t="s">
        <v>130</v>
      </c>
      <c r="C85" s="15">
        <v>36467</v>
      </c>
      <c r="D85" s="22">
        <v>112</v>
      </c>
      <c r="E85" s="14">
        <v>8</v>
      </c>
      <c r="F85" s="14">
        <v>8</v>
      </c>
      <c r="G85" s="14">
        <v>11</v>
      </c>
      <c r="H85" s="14">
        <v>17</v>
      </c>
      <c r="I85" s="14">
        <v>17</v>
      </c>
      <c r="J85" s="14">
        <v>1</v>
      </c>
      <c r="K85" s="23">
        <f t="shared" si="5"/>
        <v>2.912</v>
      </c>
      <c r="L85" s="24">
        <f t="shared" si="2"/>
        <v>2</v>
      </c>
      <c r="M85" s="30" t="str">
        <f t="shared" si="6"/>
        <v>32/32</v>
      </c>
    </row>
    <row r="86" spans="1:13" ht="12.75" hidden="1">
      <c r="A86" s="27" t="s">
        <v>11</v>
      </c>
      <c r="B86" t="s">
        <v>130</v>
      </c>
      <c r="C86" s="15">
        <v>36469</v>
      </c>
      <c r="D86" s="22">
        <v>86</v>
      </c>
      <c r="E86" s="14">
        <v>8</v>
      </c>
      <c r="F86" s="14">
        <v>7</v>
      </c>
      <c r="G86" s="14">
        <v>11</v>
      </c>
      <c r="H86" s="14">
        <v>15</v>
      </c>
      <c r="I86" s="14">
        <v>8</v>
      </c>
      <c r="J86" s="14">
        <v>4</v>
      </c>
      <c r="K86" s="23">
        <f t="shared" si="5"/>
        <v>2.536</v>
      </c>
      <c r="L86" s="24">
        <f t="shared" si="2"/>
        <v>2</v>
      </c>
      <c r="M86" s="30" t="str">
        <f t="shared" si="6"/>
        <v>32/32</v>
      </c>
    </row>
    <row r="87" spans="1:13" ht="12.75" hidden="1">
      <c r="A87" s="27" t="s">
        <v>14</v>
      </c>
      <c r="B87" t="s">
        <v>130</v>
      </c>
      <c r="C87" s="15">
        <v>36469</v>
      </c>
      <c r="D87" s="22">
        <v>83</v>
      </c>
      <c r="E87" s="14">
        <v>8</v>
      </c>
      <c r="F87" s="14">
        <v>8</v>
      </c>
      <c r="G87" s="14">
        <v>11</v>
      </c>
      <c r="H87" s="14">
        <v>16</v>
      </c>
      <c r="I87" s="14">
        <v>12</v>
      </c>
      <c r="J87" s="14">
        <v>6</v>
      </c>
      <c r="K87" s="23">
        <f t="shared" si="5"/>
        <v>2.793</v>
      </c>
      <c r="L87" s="24">
        <f t="shared" si="2"/>
        <v>2</v>
      </c>
      <c r="M87" s="30" t="str">
        <f t="shared" si="6"/>
        <v>32/32</v>
      </c>
    </row>
    <row r="88" spans="1:13" ht="12.75" hidden="1">
      <c r="A88" s="27" t="s">
        <v>12</v>
      </c>
      <c r="B88" t="s">
        <v>38</v>
      </c>
      <c r="C88" s="15">
        <v>36492</v>
      </c>
      <c r="D88" s="22">
        <v>108</v>
      </c>
      <c r="E88" s="14">
        <v>0</v>
      </c>
      <c r="F88" s="14">
        <v>0</v>
      </c>
      <c r="G88" s="14">
        <v>0</v>
      </c>
      <c r="H88" s="14">
        <v>0</v>
      </c>
      <c r="I88" s="14">
        <v>2</v>
      </c>
      <c r="J88" s="14">
        <v>1</v>
      </c>
      <c r="K88" s="23">
        <f t="shared" si="5"/>
        <v>0.188</v>
      </c>
      <c r="L88" s="24">
        <f t="shared" si="2"/>
        <v>0.188</v>
      </c>
      <c r="M88" s="30" t="str">
        <f t="shared" si="6"/>
        <v>32/32</v>
      </c>
    </row>
    <row r="89" spans="1:13" ht="12.75" hidden="1">
      <c r="A89" s="27" t="s">
        <v>17</v>
      </c>
      <c r="B89" t="s">
        <v>138</v>
      </c>
      <c r="C89" s="15">
        <v>36534</v>
      </c>
      <c r="D89" s="22">
        <v>75</v>
      </c>
      <c r="E89" s="14">
        <v>3</v>
      </c>
      <c r="F89" s="14">
        <v>3</v>
      </c>
      <c r="G89" s="14">
        <v>5</v>
      </c>
      <c r="H89" s="14">
        <v>9</v>
      </c>
      <c r="I89" s="14">
        <v>7</v>
      </c>
      <c r="J89" s="14">
        <v>0</v>
      </c>
      <c r="K89" s="23">
        <f t="shared" si="5"/>
        <v>1.285</v>
      </c>
      <c r="L89" s="24">
        <f t="shared" si="2"/>
        <v>1.285</v>
      </c>
      <c r="M89" s="30" t="str">
        <f t="shared" si="6"/>
        <v>32/32</v>
      </c>
    </row>
    <row r="90" spans="1:13" ht="12.75" hidden="1">
      <c r="A90" s="27" t="s">
        <v>14</v>
      </c>
      <c r="B90" t="s">
        <v>83</v>
      </c>
      <c r="C90" s="15">
        <v>36541</v>
      </c>
      <c r="D90" s="22">
        <v>90</v>
      </c>
      <c r="E90" s="14">
        <v>7</v>
      </c>
      <c r="F90" s="14">
        <v>4</v>
      </c>
      <c r="G90" s="14">
        <v>12</v>
      </c>
      <c r="H90" s="14">
        <v>21</v>
      </c>
      <c r="I90" s="14">
        <v>10</v>
      </c>
      <c r="J90" s="14">
        <v>4</v>
      </c>
      <c r="K90" s="23">
        <f t="shared" si="5"/>
        <v>2.64</v>
      </c>
      <c r="L90" s="24">
        <f t="shared" si="2"/>
        <v>2</v>
      </c>
      <c r="M90" s="30" t="str">
        <f t="shared" si="6"/>
        <v>32/32</v>
      </c>
    </row>
    <row r="91" spans="1:13" ht="12.75" hidden="1">
      <c r="A91" s="27" t="s">
        <v>17</v>
      </c>
      <c r="B91" t="s">
        <v>40</v>
      </c>
      <c r="C91" s="15">
        <v>36548</v>
      </c>
      <c r="D91" s="22">
        <v>64</v>
      </c>
      <c r="E91" s="14">
        <v>6</v>
      </c>
      <c r="F91" s="14">
        <v>6</v>
      </c>
      <c r="G91" s="14">
        <v>9</v>
      </c>
      <c r="H91" s="14">
        <v>12</v>
      </c>
      <c r="I91" s="14">
        <v>8</v>
      </c>
      <c r="J91" s="14">
        <v>1</v>
      </c>
      <c r="K91" s="23">
        <f t="shared" si="5"/>
        <v>2.0340000000000003</v>
      </c>
      <c r="L91" s="24">
        <f t="shared" si="2"/>
        <v>2</v>
      </c>
      <c r="M91" s="30" t="str">
        <f t="shared" si="6"/>
        <v>32/32</v>
      </c>
    </row>
    <row r="92" spans="1:13" ht="12.75" hidden="1">
      <c r="A92" s="27" t="s">
        <v>12</v>
      </c>
      <c r="B92" t="s">
        <v>46</v>
      </c>
      <c r="C92" s="15">
        <v>36548</v>
      </c>
      <c r="D92" s="22">
        <v>82</v>
      </c>
      <c r="E92" s="14">
        <v>3</v>
      </c>
      <c r="F92" s="14">
        <v>6</v>
      </c>
      <c r="G92" s="14">
        <v>6</v>
      </c>
      <c r="H92" s="14">
        <v>12</v>
      </c>
      <c r="I92" s="14">
        <v>8</v>
      </c>
      <c r="J92" s="14">
        <v>4</v>
      </c>
      <c r="K92" s="23">
        <f t="shared" si="5"/>
        <v>1.7519999999999998</v>
      </c>
      <c r="L92" s="24">
        <f t="shared" si="2"/>
        <v>1.7519999999999998</v>
      </c>
      <c r="M92" s="30" t="str">
        <f t="shared" si="6"/>
        <v>32/32</v>
      </c>
    </row>
    <row r="93" spans="1:13" ht="12.75" hidden="1">
      <c r="A93" s="27" t="s">
        <v>14</v>
      </c>
      <c r="B93" t="s">
        <v>149</v>
      </c>
      <c r="C93" s="15">
        <v>36548</v>
      </c>
      <c r="D93" s="22">
        <v>107</v>
      </c>
      <c r="E93" s="14">
        <v>8</v>
      </c>
      <c r="F93" s="14">
        <v>6</v>
      </c>
      <c r="G93" s="14">
        <v>13</v>
      </c>
      <c r="H93" s="14">
        <v>19</v>
      </c>
      <c r="I93" s="14">
        <v>13</v>
      </c>
      <c r="J93" s="14">
        <v>0</v>
      </c>
      <c r="K93" s="23">
        <f t="shared" si="5"/>
        <v>2.827</v>
      </c>
      <c r="L93" s="24">
        <f t="shared" si="2"/>
        <v>2</v>
      </c>
      <c r="M93" s="30" t="str">
        <f t="shared" si="6"/>
        <v>32/32</v>
      </c>
    </row>
    <row r="94" spans="1:13" ht="12.75" hidden="1">
      <c r="A94" s="27" t="s">
        <v>17</v>
      </c>
      <c r="B94" t="s">
        <v>124</v>
      </c>
      <c r="C94" s="15">
        <v>36555</v>
      </c>
      <c r="D94" s="22">
        <v>104</v>
      </c>
      <c r="E94" s="14">
        <v>1</v>
      </c>
      <c r="F94" s="14">
        <v>3</v>
      </c>
      <c r="G94" s="14">
        <v>7</v>
      </c>
      <c r="H94" s="14">
        <v>13</v>
      </c>
      <c r="I94" s="14">
        <v>17</v>
      </c>
      <c r="J94" s="14">
        <v>1</v>
      </c>
      <c r="K94" s="23">
        <f t="shared" si="5"/>
        <v>1.754</v>
      </c>
      <c r="L94" s="24">
        <f t="shared" si="2"/>
        <v>1.754</v>
      </c>
      <c r="M94" s="30" t="str">
        <f t="shared" si="6"/>
        <v>32/32</v>
      </c>
    </row>
    <row r="95" spans="1:13" ht="12.75" hidden="1">
      <c r="A95" s="27" t="s">
        <v>12</v>
      </c>
      <c r="B95" t="s">
        <v>110</v>
      </c>
      <c r="C95" s="15">
        <v>36555</v>
      </c>
      <c r="D95" s="22">
        <v>135</v>
      </c>
      <c r="E95" s="14">
        <v>7</v>
      </c>
      <c r="F95" s="14">
        <v>7</v>
      </c>
      <c r="G95" s="14">
        <v>10</v>
      </c>
      <c r="H95" s="14">
        <v>24</v>
      </c>
      <c r="I95" s="14">
        <v>23</v>
      </c>
      <c r="J95" s="14">
        <v>5</v>
      </c>
      <c r="K95" s="23">
        <f t="shared" si="5"/>
        <v>3.295</v>
      </c>
      <c r="L95" s="24">
        <f t="shared" si="2"/>
        <v>2</v>
      </c>
      <c r="M95" s="30" t="str">
        <f t="shared" si="6"/>
        <v>32/32</v>
      </c>
    </row>
    <row r="96" spans="1:13" ht="12.75" hidden="1">
      <c r="A96" s="27" t="s">
        <v>14</v>
      </c>
      <c r="B96" t="s">
        <v>147</v>
      </c>
      <c r="C96" s="15">
        <v>36555</v>
      </c>
      <c r="D96" s="22">
        <v>58</v>
      </c>
      <c r="E96" s="14">
        <v>5</v>
      </c>
      <c r="F96" s="14">
        <v>5</v>
      </c>
      <c r="G96" s="14">
        <v>9</v>
      </c>
      <c r="H96" s="14">
        <v>15</v>
      </c>
      <c r="I96" s="14">
        <v>6</v>
      </c>
      <c r="J96" s="14">
        <v>0</v>
      </c>
      <c r="K96" s="23">
        <f t="shared" si="5"/>
        <v>1.9380000000000002</v>
      </c>
      <c r="L96" s="24">
        <f t="shared" si="2"/>
        <v>1.9380000000000002</v>
      </c>
      <c r="M96" s="30" t="str">
        <f t="shared" si="6"/>
        <v>24/32</v>
      </c>
    </row>
    <row r="97" spans="1:13" ht="12.75" hidden="1">
      <c r="A97" s="27" t="s">
        <v>16</v>
      </c>
      <c r="B97" t="s">
        <v>150</v>
      </c>
      <c r="C97" s="15">
        <v>36562</v>
      </c>
      <c r="D97" s="22">
        <v>111</v>
      </c>
      <c r="E97" s="14">
        <v>2</v>
      </c>
      <c r="F97" s="14">
        <v>4</v>
      </c>
      <c r="G97" s="14">
        <v>12</v>
      </c>
      <c r="H97" s="14">
        <v>12</v>
      </c>
      <c r="I97" s="14">
        <v>13</v>
      </c>
      <c r="J97" s="14">
        <v>6</v>
      </c>
      <c r="K97" s="23">
        <f t="shared" si="5"/>
        <v>2.081</v>
      </c>
      <c r="L97" s="24">
        <f t="shared" si="2"/>
        <v>2</v>
      </c>
      <c r="M97" s="30" t="str">
        <f t="shared" si="6"/>
        <v>32/32</v>
      </c>
    </row>
    <row r="98" spans="1:13" ht="12.75" hidden="1">
      <c r="A98" s="27" t="s">
        <v>85</v>
      </c>
      <c r="B98" t="s">
        <v>151</v>
      </c>
      <c r="C98" s="15">
        <v>36562</v>
      </c>
      <c r="D98" s="22">
        <v>93</v>
      </c>
      <c r="E98" s="14">
        <v>8</v>
      </c>
      <c r="F98" s="14">
        <v>5</v>
      </c>
      <c r="G98" s="14">
        <v>9</v>
      </c>
      <c r="H98" s="14">
        <v>16</v>
      </c>
      <c r="I98" s="14">
        <v>10</v>
      </c>
      <c r="J98" s="14">
        <v>7</v>
      </c>
      <c r="K98" s="23">
        <f t="shared" si="5"/>
        <v>2.483</v>
      </c>
      <c r="L98" s="24">
        <f t="shared" si="2"/>
        <v>2</v>
      </c>
      <c r="M98" s="30" t="str">
        <f t="shared" si="6"/>
        <v>32/32</v>
      </c>
    </row>
    <row r="99" spans="1:13" ht="12.75" hidden="1">
      <c r="A99" s="27" t="s">
        <v>14</v>
      </c>
      <c r="B99" t="s">
        <v>153</v>
      </c>
      <c r="C99" s="15">
        <v>36568</v>
      </c>
      <c r="D99" s="22">
        <v>117</v>
      </c>
      <c r="E99" s="14">
        <v>8</v>
      </c>
      <c r="F99" s="14">
        <v>7</v>
      </c>
      <c r="G99" s="14">
        <v>15</v>
      </c>
      <c r="H99" s="14">
        <v>24</v>
      </c>
      <c r="I99" s="14">
        <v>12</v>
      </c>
      <c r="J99" s="14">
        <v>10</v>
      </c>
      <c r="K99" s="23">
        <f t="shared" si="5"/>
        <v>3.367</v>
      </c>
      <c r="L99" s="24">
        <f t="shared" si="2"/>
        <v>2</v>
      </c>
      <c r="M99" s="30" t="str">
        <f t="shared" si="6"/>
        <v>32/32</v>
      </c>
    </row>
    <row r="100" spans="1:13" ht="12.75" hidden="1">
      <c r="A100" s="27" t="s">
        <v>17</v>
      </c>
      <c r="B100" t="s">
        <v>83</v>
      </c>
      <c r="C100" s="15">
        <v>36583</v>
      </c>
      <c r="D100" s="22">
        <v>178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23">
        <f t="shared" si="5"/>
        <v>0.17800000000000002</v>
      </c>
      <c r="L100" s="24">
        <f t="shared" si="2"/>
        <v>0.17800000000000002</v>
      </c>
      <c r="M100" s="30" t="str">
        <f t="shared" si="6"/>
        <v>32/32</v>
      </c>
    </row>
    <row r="101" spans="1:13" ht="12.75" hidden="1">
      <c r="A101" s="27" t="s">
        <v>11</v>
      </c>
      <c r="B101" t="s">
        <v>98</v>
      </c>
      <c r="C101" s="15">
        <v>36583</v>
      </c>
      <c r="D101" s="22">
        <v>135</v>
      </c>
      <c r="E101" s="14">
        <v>7</v>
      </c>
      <c r="F101" s="14">
        <v>8</v>
      </c>
      <c r="G101" s="14">
        <v>16</v>
      </c>
      <c r="H101" s="14">
        <v>28</v>
      </c>
      <c r="I101" s="14">
        <v>16</v>
      </c>
      <c r="J101" s="14">
        <v>6</v>
      </c>
      <c r="K101" s="23">
        <f t="shared" si="5"/>
        <v>3.625</v>
      </c>
      <c r="L101" s="24">
        <f t="shared" si="2"/>
        <v>2</v>
      </c>
      <c r="M101" s="30" t="str">
        <f t="shared" si="6"/>
        <v>32/32</v>
      </c>
    </row>
    <row r="102" spans="1:13" ht="12.75" hidden="1">
      <c r="A102" s="27" t="s">
        <v>14</v>
      </c>
      <c r="B102" t="s">
        <v>97</v>
      </c>
      <c r="C102" s="15">
        <v>36583</v>
      </c>
      <c r="D102" s="22">
        <v>102</v>
      </c>
      <c r="E102" s="14">
        <v>8</v>
      </c>
      <c r="F102" s="14">
        <v>8</v>
      </c>
      <c r="G102" s="14">
        <v>15</v>
      </c>
      <c r="H102" s="14">
        <v>21</v>
      </c>
      <c r="I102" s="14">
        <v>11</v>
      </c>
      <c r="J102" s="14">
        <v>2</v>
      </c>
      <c r="K102" s="23">
        <f t="shared" si="5"/>
        <v>3.102</v>
      </c>
      <c r="L102" s="24">
        <f t="shared" si="2"/>
        <v>2</v>
      </c>
      <c r="M102" s="30" t="str">
        <f t="shared" si="6"/>
        <v>32/32</v>
      </c>
    </row>
    <row r="103" spans="1:13" ht="12.75" hidden="1">
      <c r="A103" s="27" t="s">
        <v>85</v>
      </c>
      <c r="B103" t="s">
        <v>154</v>
      </c>
      <c r="C103" s="15">
        <v>36583</v>
      </c>
      <c r="D103" s="22">
        <v>79</v>
      </c>
      <c r="E103" s="14">
        <v>7</v>
      </c>
      <c r="F103" s="14">
        <v>4</v>
      </c>
      <c r="G103" s="14">
        <v>10</v>
      </c>
      <c r="H103" s="14">
        <v>14</v>
      </c>
      <c r="I103" s="14">
        <v>12</v>
      </c>
      <c r="J103" s="14">
        <v>10</v>
      </c>
      <c r="K103" s="23">
        <f t="shared" si="5"/>
        <v>2.4290000000000003</v>
      </c>
      <c r="L103" s="24">
        <f t="shared" si="2"/>
        <v>2</v>
      </c>
      <c r="M103" s="30" t="str">
        <f t="shared" si="6"/>
        <v>32/32</v>
      </c>
    </row>
    <row r="104" spans="1:13" ht="12.75" hidden="1">
      <c r="A104" s="27" t="s">
        <v>17</v>
      </c>
      <c r="B104" t="s">
        <v>99</v>
      </c>
      <c r="C104" s="15">
        <v>36590</v>
      </c>
      <c r="D104" s="22">
        <v>101</v>
      </c>
      <c r="E104" s="14">
        <v>1</v>
      </c>
      <c r="F104" s="14">
        <v>2</v>
      </c>
      <c r="G104" s="14">
        <v>13</v>
      </c>
      <c r="H104" s="14">
        <v>19</v>
      </c>
      <c r="I104" s="14">
        <v>18</v>
      </c>
      <c r="J104" s="14">
        <v>3</v>
      </c>
      <c r="K104" s="23">
        <f t="shared" si="5"/>
        <v>2.301</v>
      </c>
      <c r="L104" s="24">
        <f t="shared" si="2"/>
        <v>2</v>
      </c>
      <c r="M104" s="30" t="str">
        <f t="shared" si="6"/>
        <v>32/32</v>
      </c>
    </row>
    <row r="105" spans="1:13" ht="12.75" hidden="1">
      <c r="A105" s="27" t="s">
        <v>12</v>
      </c>
      <c r="B105" t="s">
        <v>156</v>
      </c>
      <c r="C105" s="15">
        <v>36590</v>
      </c>
      <c r="D105" s="22">
        <v>64</v>
      </c>
      <c r="E105" s="14">
        <v>8</v>
      </c>
      <c r="F105" s="14">
        <v>7</v>
      </c>
      <c r="G105" s="14">
        <v>11</v>
      </c>
      <c r="H105" s="14">
        <v>16</v>
      </c>
      <c r="I105" s="14">
        <v>8</v>
      </c>
      <c r="J105" s="14">
        <v>1</v>
      </c>
      <c r="K105" s="23">
        <f t="shared" si="5"/>
        <v>2.494</v>
      </c>
      <c r="L105" s="24">
        <f t="shared" si="2"/>
        <v>2</v>
      </c>
      <c r="M105" s="30" t="str">
        <f aca="true" t="shared" si="7" ref="M105:M128">IF(ROUNDUP(D105*0.4,0)&lt;=2,2,IF(ROUNDUP(D105*0.4,0)&lt;=4,4,IF(ROUNDUP(D105*0.4,0)&lt;=8,8,IF(ROUNDUP(D105*0.4,0)&lt;=12,12,IF(ROUNDUP(D105*0.4,0)&lt;=16,16,IF(ROUNDUP(D105*0.4,0)&lt;=24,24,32))))))&amp;"/"&amp;MIN(32,MAX(2,2^ROUNDUP(LOG(ROUNDUP(D105*0.4,0),2),0)))</f>
        <v>32/32</v>
      </c>
    </row>
    <row r="106" spans="1:13" ht="12.75" hidden="1">
      <c r="A106" s="27" t="s">
        <v>14</v>
      </c>
      <c r="B106" t="s">
        <v>156</v>
      </c>
      <c r="C106" s="15">
        <v>36590</v>
      </c>
      <c r="D106" s="22">
        <v>63</v>
      </c>
      <c r="E106" s="14">
        <v>5</v>
      </c>
      <c r="F106" s="14">
        <v>5</v>
      </c>
      <c r="G106" s="14">
        <v>9</v>
      </c>
      <c r="H106" s="14">
        <v>16</v>
      </c>
      <c r="I106" s="14">
        <v>9</v>
      </c>
      <c r="J106" s="14">
        <v>0</v>
      </c>
      <c r="K106" s="23">
        <f t="shared" si="5"/>
        <v>2.073</v>
      </c>
      <c r="L106" s="24">
        <f t="shared" si="2"/>
        <v>2</v>
      </c>
      <c r="M106" s="30" t="str">
        <f t="shared" si="7"/>
        <v>32/32</v>
      </c>
    </row>
    <row r="107" spans="1:13" ht="12.75" hidden="1">
      <c r="A107" s="27" t="s">
        <v>85</v>
      </c>
      <c r="B107" t="s">
        <v>83</v>
      </c>
      <c r="C107" s="15">
        <v>36590</v>
      </c>
      <c r="D107" s="22">
        <v>86</v>
      </c>
      <c r="E107" s="14">
        <v>8</v>
      </c>
      <c r="F107" s="14">
        <v>7</v>
      </c>
      <c r="G107" s="14">
        <v>9</v>
      </c>
      <c r="H107" s="14">
        <v>22</v>
      </c>
      <c r="I107" s="14">
        <v>9</v>
      </c>
      <c r="J107" s="14">
        <v>9</v>
      </c>
      <c r="K107" s="23">
        <f t="shared" si="5"/>
        <v>2.846</v>
      </c>
      <c r="L107" s="24">
        <f t="shared" si="2"/>
        <v>2</v>
      </c>
      <c r="M107" s="30" t="str">
        <f t="shared" si="7"/>
        <v>32/32</v>
      </c>
    </row>
    <row r="108" spans="1:13" ht="12.75" hidden="1">
      <c r="A108" s="27" t="s">
        <v>16</v>
      </c>
      <c r="B108" t="s">
        <v>79</v>
      </c>
      <c r="C108" s="15">
        <v>36597</v>
      </c>
      <c r="D108" s="22">
        <v>98</v>
      </c>
      <c r="E108" s="14">
        <v>8</v>
      </c>
      <c r="F108" s="14">
        <v>7</v>
      </c>
      <c r="G108" s="14">
        <v>16</v>
      </c>
      <c r="H108" s="14">
        <v>14</v>
      </c>
      <c r="I108" s="14">
        <v>13</v>
      </c>
      <c r="J108" s="14">
        <v>11</v>
      </c>
      <c r="K108" s="23">
        <f t="shared" si="5"/>
        <v>3.048</v>
      </c>
      <c r="L108" s="24">
        <f t="shared" si="2"/>
        <v>2</v>
      </c>
      <c r="M108" s="30" t="str">
        <f t="shared" si="7"/>
        <v>32/32</v>
      </c>
    </row>
    <row r="109" spans="1:13" ht="12.75" hidden="1">
      <c r="A109" s="27" t="s">
        <v>16</v>
      </c>
      <c r="B109" t="s">
        <v>160</v>
      </c>
      <c r="C109" s="15">
        <v>36604</v>
      </c>
      <c r="D109" s="22">
        <v>102</v>
      </c>
      <c r="E109" s="14">
        <v>6</v>
      </c>
      <c r="F109" s="14">
        <v>6</v>
      </c>
      <c r="G109" s="14">
        <v>11</v>
      </c>
      <c r="H109" s="14">
        <v>14</v>
      </c>
      <c r="I109" s="14">
        <v>15</v>
      </c>
      <c r="J109" s="14">
        <v>1</v>
      </c>
      <c r="K109" s="23">
        <f t="shared" si="5"/>
        <v>2.4619999999999997</v>
      </c>
      <c r="L109" s="24">
        <f t="shared" si="2"/>
        <v>2</v>
      </c>
      <c r="M109" s="30" t="str">
        <f t="shared" si="7"/>
        <v>32/32</v>
      </c>
    </row>
    <row r="110" spans="1:13" ht="12.75" hidden="1">
      <c r="A110" s="27" t="s">
        <v>14</v>
      </c>
      <c r="B110" t="s">
        <v>161</v>
      </c>
      <c r="C110" s="15">
        <v>36611</v>
      </c>
      <c r="D110" s="22">
        <v>64</v>
      </c>
      <c r="E110" s="14">
        <v>8</v>
      </c>
      <c r="F110" s="14">
        <v>8</v>
      </c>
      <c r="G110" s="14">
        <v>13</v>
      </c>
      <c r="H110" s="14">
        <v>27</v>
      </c>
      <c r="I110" s="14">
        <v>18</v>
      </c>
      <c r="J110" s="14">
        <v>12</v>
      </c>
      <c r="K110" s="23">
        <f t="shared" si="5"/>
        <v>3.614</v>
      </c>
      <c r="L110" s="24">
        <f t="shared" si="2"/>
        <v>2</v>
      </c>
      <c r="M110" s="30" t="str">
        <f t="shared" si="7"/>
        <v>32/32</v>
      </c>
    </row>
    <row r="111" spans="1:13" ht="12.75" hidden="1">
      <c r="A111" s="27" t="s">
        <v>85</v>
      </c>
      <c r="B111" t="s">
        <v>162</v>
      </c>
      <c r="C111" s="15">
        <v>36617</v>
      </c>
      <c r="D111" s="22">
        <v>75</v>
      </c>
      <c r="E111" s="14">
        <v>6</v>
      </c>
      <c r="F111" s="14">
        <v>5</v>
      </c>
      <c r="G111" s="14">
        <v>6</v>
      </c>
      <c r="H111" s="14">
        <v>10</v>
      </c>
      <c r="I111" s="14">
        <v>9</v>
      </c>
      <c r="J111" s="14">
        <v>7</v>
      </c>
      <c r="K111" s="23">
        <f t="shared" si="5"/>
        <v>1.905</v>
      </c>
      <c r="L111" s="24">
        <f t="shared" si="2"/>
        <v>1.905</v>
      </c>
      <c r="M111" s="30" t="str">
        <f t="shared" si="7"/>
        <v>32/32</v>
      </c>
    </row>
    <row r="112" spans="1:13" ht="12.75" hidden="1">
      <c r="A112" s="27" t="s">
        <v>17</v>
      </c>
      <c r="B112" t="s">
        <v>164</v>
      </c>
      <c r="C112" s="15">
        <v>36618</v>
      </c>
      <c r="D112" s="22">
        <v>58</v>
      </c>
      <c r="E112" s="14">
        <v>2</v>
      </c>
      <c r="F112" s="14">
        <v>4</v>
      </c>
      <c r="G112" s="14">
        <v>1</v>
      </c>
      <c r="H112" s="14">
        <v>11</v>
      </c>
      <c r="I112" s="14">
        <v>8</v>
      </c>
      <c r="J112" s="14">
        <v>1</v>
      </c>
      <c r="K112" s="23">
        <f t="shared" si="5"/>
        <v>1.188</v>
      </c>
      <c r="L112" s="24">
        <f t="shared" si="2"/>
        <v>1.188</v>
      </c>
      <c r="M112" s="30" t="str">
        <f t="shared" si="7"/>
        <v>24/32</v>
      </c>
    </row>
    <row r="113" spans="1:13" ht="12.75" hidden="1">
      <c r="A113" s="27" t="s">
        <v>16</v>
      </c>
      <c r="B113" t="s">
        <v>24</v>
      </c>
      <c r="C113" s="15">
        <v>36618</v>
      </c>
      <c r="D113" s="22">
        <v>98</v>
      </c>
      <c r="E113" s="14">
        <v>4</v>
      </c>
      <c r="F113" s="14">
        <v>2</v>
      </c>
      <c r="G113" s="14">
        <v>10</v>
      </c>
      <c r="H113" s="14">
        <v>10</v>
      </c>
      <c r="I113" s="14">
        <v>13</v>
      </c>
      <c r="J113" s="14">
        <v>0</v>
      </c>
      <c r="K113" s="23">
        <f t="shared" si="5"/>
        <v>1.788</v>
      </c>
      <c r="L113" s="24">
        <f t="shared" si="2"/>
        <v>1.788</v>
      </c>
      <c r="M113" s="30" t="str">
        <f t="shared" si="7"/>
        <v>32/32</v>
      </c>
    </row>
    <row r="114" spans="1:13" ht="12.75" hidden="1">
      <c r="A114" s="27" t="s">
        <v>12</v>
      </c>
      <c r="B114" t="s">
        <v>98</v>
      </c>
      <c r="C114" s="15">
        <v>36625</v>
      </c>
      <c r="D114" s="22">
        <v>142</v>
      </c>
      <c r="E114" s="14">
        <v>8</v>
      </c>
      <c r="F114" s="14">
        <v>8</v>
      </c>
      <c r="G114" s="14">
        <v>12</v>
      </c>
      <c r="H114" s="14">
        <v>26</v>
      </c>
      <c r="I114" s="14">
        <v>20</v>
      </c>
      <c r="J114" s="14">
        <v>6</v>
      </c>
      <c r="K114" s="23">
        <f t="shared" si="5"/>
        <v>3.542</v>
      </c>
      <c r="L114" s="24">
        <f t="shared" si="2"/>
        <v>2</v>
      </c>
      <c r="M114" s="30" t="str">
        <f t="shared" si="7"/>
        <v>32/32</v>
      </c>
    </row>
    <row r="115" spans="1:13" ht="12.75" hidden="1">
      <c r="A115" s="27" t="s">
        <v>17</v>
      </c>
      <c r="B115" t="s">
        <v>114</v>
      </c>
      <c r="C115" s="15">
        <v>36632</v>
      </c>
      <c r="D115" s="22">
        <v>56</v>
      </c>
      <c r="E115" s="14">
        <v>2</v>
      </c>
      <c r="F115" s="14">
        <v>2</v>
      </c>
      <c r="G115" s="14">
        <v>4</v>
      </c>
      <c r="H115" s="14">
        <v>10</v>
      </c>
      <c r="I115" s="14">
        <v>7</v>
      </c>
      <c r="J115" s="14">
        <v>0</v>
      </c>
      <c r="K115" s="23">
        <f t="shared" si="5"/>
        <v>1.126</v>
      </c>
      <c r="L115" s="24">
        <f t="shared" si="2"/>
        <v>1.126</v>
      </c>
      <c r="M115" s="30" t="str">
        <f t="shared" si="7"/>
        <v>24/32</v>
      </c>
    </row>
    <row r="116" spans="1:13" ht="12.75" hidden="1">
      <c r="A116" s="27" t="s">
        <v>12</v>
      </c>
      <c r="B116" t="s">
        <v>165</v>
      </c>
      <c r="C116" s="15">
        <v>36632</v>
      </c>
      <c r="D116" s="22">
        <v>32</v>
      </c>
      <c r="E116" s="14">
        <v>2</v>
      </c>
      <c r="F116" s="14">
        <v>2</v>
      </c>
      <c r="G116" s="14">
        <v>5</v>
      </c>
      <c r="H116" s="14">
        <v>6</v>
      </c>
      <c r="I116" s="14">
        <v>7</v>
      </c>
      <c r="J116" s="14">
        <v>0</v>
      </c>
      <c r="K116" s="23">
        <f t="shared" si="5"/>
        <v>0.992</v>
      </c>
      <c r="L116" s="24">
        <f t="shared" si="2"/>
        <v>0.992</v>
      </c>
      <c r="M116" s="30" t="str">
        <f t="shared" si="7"/>
        <v>16/16</v>
      </c>
    </row>
    <row r="117" spans="1:13" ht="12.75" hidden="1">
      <c r="A117" s="27" t="s">
        <v>14</v>
      </c>
      <c r="B117" t="s">
        <v>166</v>
      </c>
      <c r="C117" s="15">
        <v>36632</v>
      </c>
      <c r="D117" s="22">
        <v>93</v>
      </c>
      <c r="E117" s="14">
        <v>8</v>
      </c>
      <c r="F117" s="14">
        <v>6</v>
      </c>
      <c r="G117" s="14">
        <v>11</v>
      </c>
      <c r="H117" s="14">
        <v>18</v>
      </c>
      <c r="I117" s="14">
        <v>18</v>
      </c>
      <c r="J117" s="14">
        <v>4</v>
      </c>
      <c r="K117" s="23">
        <f t="shared" si="5"/>
        <v>2.903</v>
      </c>
      <c r="L117" s="24">
        <f t="shared" si="2"/>
        <v>2</v>
      </c>
      <c r="M117" s="30" t="str">
        <f t="shared" si="7"/>
        <v>32/32</v>
      </c>
    </row>
    <row r="118" spans="1:13" ht="12.75" hidden="1">
      <c r="A118" s="27" t="s">
        <v>11</v>
      </c>
      <c r="B118" t="s">
        <v>52</v>
      </c>
      <c r="C118" s="15">
        <v>36639</v>
      </c>
      <c r="D118" s="22">
        <v>69</v>
      </c>
      <c r="E118" s="14">
        <v>4</v>
      </c>
      <c r="F118" s="14">
        <v>6</v>
      </c>
      <c r="G118" s="14">
        <v>5</v>
      </c>
      <c r="H118" s="14">
        <v>21</v>
      </c>
      <c r="I118" s="14">
        <v>8</v>
      </c>
      <c r="J118" s="14">
        <v>0</v>
      </c>
      <c r="K118" s="23">
        <f t="shared" si="5"/>
        <v>2.039</v>
      </c>
      <c r="L118" s="24">
        <f t="shared" si="2"/>
        <v>2</v>
      </c>
      <c r="M118" s="30" t="str">
        <f t="shared" si="7"/>
        <v>32/32</v>
      </c>
    </row>
    <row r="119" spans="1:13" ht="12.75" hidden="1">
      <c r="A119" s="27" t="s">
        <v>17</v>
      </c>
      <c r="B119" t="s">
        <v>171</v>
      </c>
      <c r="C119" s="15">
        <v>36645</v>
      </c>
      <c r="D119" s="22">
        <v>64</v>
      </c>
      <c r="E119" s="14">
        <v>7</v>
      </c>
      <c r="F119" s="14">
        <v>7</v>
      </c>
      <c r="G119" s="14">
        <v>11</v>
      </c>
      <c r="H119" s="14">
        <v>15</v>
      </c>
      <c r="I119" s="14">
        <v>10</v>
      </c>
      <c r="J119" s="14">
        <v>1</v>
      </c>
      <c r="K119" s="23">
        <f t="shared" si="5"/>
        <v>2.444</v>
      </c>
      <c r="L119" s="24">
        <f t="shared" si="2"/>
        <v>2</v>
      </c>
      <c r="M119" s="30" t="str">
        <f t="shared" si="7"/>
        <v>32/32</v>
      </c>
    </row>
    <row r="120" spans="1:13" ht="12.75" hidden="1">
      <c r="A120" s="27" t="s">
        <v>14</v>
      </c>
      <c r="B120" t="s">
        <v>54</v>
      </c>
      <c r="C120" s="15">
        <v>36646</v>
      </c>
      <c r="D120" s="22">
        <v>64</v>
      </c>
      <c r="E120" s="14">
        <v>8</v>
      </c>
      <c r="F120" s="14">
        <v>8</v>
      </c>
      <c r="G120" s="14">
        <v>12</v>
      </c>
      <c r="H120" s="14">
        <v>19</v>
      </c>
      <c r="I120" s="14">
        <v>10</v>
      </c>
      <c r="J120" s="14">
        <v>8</v>
      </c>
      <c r="K120" s="23">
        <f t="shared" si="5"/>
        <v>2.924</v>
      </c>
      <c r="L120" s="24">
        <f t="shared" si="2"/>
        <v>2</v>
      </c>
      <c r="M120" s="30" t="str">
        <f t="shared" si="7"/>
        <v>32/32</v>
      </c>
    </row>
    <row r="121" spans="1:13" ht="12.75" hidden="1">
      <c r="A121" s="27" t="s">
        <v>14</v>
      </c>
      <c r="B121" t="s">
        <v>110</v>
      </c>
      <c r="C121" s="15">
        <v>36652</v>
      </c>
      <c r="D121" s="22">
        <v>99</v>
      </c>
      <c r="E121" s="14">
        <v>6</v>
      </c>
      <c r="F121" s="14">
        <v>7</v>
      </c>
      <c r="G121" s="14">
        <v>12</v>
      </c>
      <c r="H121" s="14">
        <v>16</v>
      </c>
      <c r="I121" s="14">
        <v>17</v>
      </c>
      <c r="J121" s="14">
        <v>7</v>
      </c>
      <c r="K121" s="23">
        <f t="shared" si="5"/>
        <v>2.8289999999999997</v>
      </c>
      <c r="L121" s="24">
        <f t="shared" si="2"/>
        <v>2</v>
      </c>
      <c r="M121" s="30" t="str">
        <f t="shared" si="7"/>
        <v>32/32</v>
      </c>
    </row>
    <row r="122" spans="1:13" ht="12.75" hidden="1">
      <c r="A122" s="27" t="s">
        <v>17</v>
      </c>
      <c r="B122" t="s">
        <v>172</v>
      </c>
      <c r="C122" s="15">
        <v>36653</v>
      </c>
      <c r="D122" s="22">
        <v>114</v>
      </c>
      <c r="E122" s="14">
        <v>2</v>
      </c>
      <c r="F122" s="14">
        <v>3</v>
      </c>
      <c r="G122" s="14">
        <v>5</v>
      </c>
      <c r="H122" s="14">
        <v>14</v>
      </c>
      <c r="I122" s="14">
        <v>13</v>
      </c>
      <c r="J122" s="14">
        <v>4</v>
      </c>
      <c r="K122" s="23">
        <f t="shared" si="5"/>
        <v>1.714</v>
      </c>
      <c r="L122" s="24">
        <f t="shared" si="2"/>
        <v>1.714</v>
      </c>
      <c r="M122" s="30" t="str">
        <f t="shared" si="7"/>
        <v>32/32</v>
      </c>
    </row>
    <row r="123" spans="1:13" ht="12.75" hidden="1">
      <c r="A123" s="27" t="s">
        <v>11</v>
      </c>
      <c r="B123" t="s">
        <v>113</v>
      </c>
      <c r="C123" s="15">
        <v>36660</v>
      </c>
      <c r="D123" s="22">
        <v>82</v>
      </c>
      <c r="E123" s="14">
        <v>8</v>
      </c>
      <c r="F123" s="14">
        <v>7</v>
      </c>
      <c r="G123" s="14">
        <v>12</v>
      </c>
      <c r="H123" s="14">
        <v>16</v>
      </c>
      <c r="I123" s="14">
        <v>15</v>
      </c>
      <c r="J123" s="14">
        <v>6</v>
      </c>
      <c r="K123" s="23">
        <f t="shared" si="5"/>
        <v>2.872</v>
      </c>
      <c r="L123" s="24">
        <f t="shared" si="2"/>
        <v>2</v>
      </c>
      <c r="M123" s="30" t="str">
        <f t="shared" si="7"/>
        <v>32/32</v>
      </c>
    </row>
    <row r="124" spans="1:13" ht="12.75" hidden="1">
      <c r="A124" s="27" t="s">
        <v>11</v>
      </c>
      <c r="B124" t="s">
        <v>173</v>
      </c>
      <c r="C124" s="15">
        <v>36660</v>
      </c>
      <c r="D124" s="22">
        <v>82</v>
      </c>
      <c r="E124" s="14">
        <v>7</v>
      </c>
      <c r="F124" s="14">
        <v>8</v>
      </c>
      <c r="G124" s="14">
        <v>13</v>
      </c>
      <c r="H124" s="14">
        <v>15</v>
      </c>
      <c r="I124" s="14">
        <v>6</v>
      </c>
      <c r="J124" s="14">
        <v>3</v>
      </c>
      <c r="K124" s="23">
        <f t="shared" si="5"/>
        <v>2.542</v>
      </c>
      <c r="L124" s="24">
        <f t="shared" si="2"/>
        <v>2</v>
      </c>
      <c r="M124" s="30" t="str">
        <f t="shared" si="7"/>
        <v>32/32</v>
      </c>
    </row>
    <row r="125" spans="1:13" ht="12.75" hidden="1">
      <c r="A125" s="27" t="s">
        <v>12</v>
      </c>
      <c r="B125" t="s">
        <v>118</v>
      </c>
      <c r="C125" s="15">
        <v>36667</v>
      </c>
      <c r="D125" s="22">
        <v>64</v>
      </c>
      <c r="E125" s="14">
        <v>6</v>
      </c>
      <c r="F125" s="14">
        <v>7</v>
      </c>
      <c r="G125" s="14">
        <v>11</v>
      </c>
      <c r="H125" s="14">
        <v>16</v>
      </c>
      <c r="I125" s="14">
        <v>15</v>
      </c>
      <c r="J125" s="14">
        <v>4</v>
      </c>
      <c r="K125" s="23">
        <f t="shared" si="5"/>
        <v>2.6239999999999997</v>
      </c>
      <c r="L125" s="24">
        <f t="shared" si="2"/>
        <v>2</v>
      </c>
      <c r="M125" s="30" t="str">
        <f t="shared" si="7"/>
        <v>32/32</v>
      </c>
    </row>
    <row r="126" spans="1:13" ht="12.75" hidden="1">
      <c r="A126" s="27" t="s">
        <v>85</v>
      </c>
      <c r="B126" t="s">
        <v>79</v>
      </c>
      <c r="C126" s="15">
        <v>36681</v>
      </c>
      <c r="D126" s="22">
        <v>93</v>
      </c>
      <c r="E126" s="14">
        <v>7</v>
      </c>
      <c r="F126" s="14">
        <v>7</v>
      </c>
      <c r="G126" s="14">
        <v>13</v>
      </c>
      <c r="H126" s="14">
        <v>16</v>
      </c>
      <c r="I126" s="14">
        <v>15</v>
      </c>
      <c r="J126" s="14">
        <v>9</v>
      </c>
      <c r="K126" s="23">
        <f t="shared" si="5"/>
        <v>2.923</v>
      </c>
      <c r="L126" s="24">
        <f t="shared" si="2"/>
        <v>2</v>
      </c>
      <c r="M126" s="30" t="str">
        <f t="shared" si="7"/>
        <v>32/32</v>
      </c>
    </row>
    <row r="127" spans="1:13" ht="12.75" hidden="1">
      <c r="A127" s="27" t="s">
        <v>14</v>
      </c>
      <c r="B127" t="s">
        <v>25</v>
      </c>
      <c r="C127" s="15">
        <v>36688</v>
      </c>
      <c r="D127" s="22">
        <v>52</v>
      </c>
      <c r="E127" s="14">
        <v>5</v>
      </c>
      <c r="F127" s="14">
        <v>5</v>
      </c>
      <c r="G127" s="14">
        <v>6</v>
      </c>
      <c r="H127" s="14">
        <v>5</v>
      </c>
      <c r="I127" s="14">
        <v>2</v>
      </c>
      <c r="J127" s="14">
        <v>1</v>
      </c>
      <c r="K127" s="23">
        <f t="shared" si="5"/>
        <v>1.2819999999999998</v>
      </c>
      <c r="L127" s="24">
        <f t="shared" si="2"/>
        <v>1.2819999999999998</v>
      </c>
      <c r="M127" s="30" t="str">
        <f t="shared" si="7"/>
        <v>24/32</v>
      </c>
    </row>
    <row r="128" spans="1:13" ht="12.75" hidden="1">
      <c r="A128" s="27" t="s">
        <v>12</v>
      </c>
      <c r="B128" t="s">
        <v>21</v>
      </c>
      <c r="C128" s="15">
        <v>36695</v>
      </c>
      <c r="D128" s="22">
        <v>32</v>
      </c>
      <c r="E128" s="14">
        <v>3</v>
      </c>
      <c r="F128" s="14">
        <v>2</v>
      </c>
      <c r="G128" s="14">
        <v>4</v>
      </c>
      <c r="H128" s="14">
        <v>1</v>
      </c>
      <c r="I128" s="14">
        <v>1</v>
      </c>
      <c r="J128" s="14">
        <v>0</v>
      </c>
      <c r="K128" s="23">
        <f t="shared" si="5"/>
        <v>0.632</v>
      </c>
      <c r="L128" s="24">
        <f t="shared" si="2"/>
        <v>0.632</v>
      </c>
      <c r="M128" s="30" t="str">
        <f t="shared" si="7"/>
        <v>16/16</v>
      </c>
    </row>
    <row r="129" spans="1:13" ht="12.75" hidden="1">
      <c r="A129" s="27" t="s">
        <v>17</v>
      </c>
      <c r="B129" t="s">
        <v>120</v>
      </c>
      <c r="C129" s="15">
        <v>36700</v>
      </c>
      <c r="D129" s="22">
        <v>62</v>
      </c>
      <c r="E129" s="14">
        <v>6</v>
      </c>
      <c r="F129" s="14">
        <v>2</v>
      </c>
      <c r="G129" s="14">
        <v>5</v>
      </c>
      <c r="H129" s="14">
        <v>11</v>
      </c>
      <c r="I129" s="14">
        <v>4</v>
      </c>
      <c r="J129" s="14">
        <v>1</v>
      </c>
      <c r="K129" s="23">
        <f t="shared" si="5"/>
        <v>1.432</v>
      </c>
      <c r="L129" s="24">
        <f t="shared" si="2"/>
        <v>1.432</v>
      </c>
      <c r="M129" s="30" t="str">
        <f aca="true" t="shared" si="8" ref="M129:M137">IF(ROUNDUP(D129*0.4,0)&lt;=2,2,IF(ROUNDUP(D129*0.4,0)&lt;=4,4,IF(ROUNDUP(D129*0.4,0)&lt;=8,8,IF(ROUNDUP(D129*0.4,0)&lt;=12,12,IF(ROUNDUP(D129*0.4,0)&lt;=16,16,IF(ROUNDUP(D129*0.4,0)&lt;=24,24,32))))))&amp;"/"&amp;MIN(32,MAX(2,2^ROUNDUP(LOG(ROUNDUP(D129*0.4,0),2),0)))</f>
        <v>32/32</v>
      </c>
    </row>
    <row r="130" spans="1:13" ht="12.75" hidden="1">
      <c r="A130" s="27" t="s">
        <v>85</v>
      </c>
      <c r="B130" t="s">
        <v>120</v>
      </c>
      <c r="C130" s="15">
        <v>36700</v>
      </c>
      <c r="D130" s="22">
        <v>32</v>
      </c>
      <c r="E130" s="14">
        <v>3</v>
      </c>
      <c r="F130" s="14">
        <v>1</v>
      </c>
      <c r="G130" s="14">
        <v>1</v>
      </c>
      <c r="H130" s="14">
        <v>2</v>
      </c>
      <c r="I130" s="14">
        <v>6</v>
      </c>
      <c r="J130" s="14">
        <v>4</v>
      </c>
      <c r="K130" s="23">
        <f t="shared" si="5"/>
        <v>0.6920000000000001</v>
      </c>
      <c r="L130" s="24">
        <f t="shared" si="2"/>
        <v>0.6920000000000001</v>
      </c>
      <c r="M130" s="30" t="str">
        <f t="shared" si="8"/>
        <v>16/16</v>
      </c>
    </row>
    <row r="131" spans="1:13" ht="12.75" hidden="1">
      <c r="A131" s="27" t="s">
        <v>12</v>
      </c>
      <c r="B131" t="s">
        <v>120</v>
      </c>
      <c r="C131" s="15">
        <v>36702</v>
      </c>
      <c r="D131" s="22">
        <v>73</v>
      </c>
      <c r="E131" s="14">
        <v>7</v>
      </c>
      <c r="F131" s="14">
        <v>6</v>
      </c>
      <c r="G131" s="14">
        <v>9</v>
      </c>
      <c r="H131" s="14">
        <v>13</v>
      </c>
      <c r="I131" s="14">
        <v>8</v>
      </c>
      <c r="J131" s="14">
        <v>1</v>
      </c>
      <c r="K131" s="23">
        <f t="shared" si="5"/>
        <v>2.153</v>
      </c>
      <c r="L131" s="24">
        <f t="shared" si="2"/>
        <v>2</v>
      </c>
      <c r="M131" s="30" t="str">
        <f t="shared" si="8"/>
        <v>32/32</v>
      </c>
    </row>
    <row r="132" spans="1:13" ht="12.75" hidden="1">
      <c r="A132" s="27" t="s">
        <v>11</v>
      </c>
      <c r="B132" t="s">
        <v>120</v>
      </c>
      <c r="C132" s="15">
        <v>36702</v>
      </c>
      <c r="D132" s="22">
        <v>67</v>
      </c>
      <c r="E132" s="14">
        <v>6</v>
      </c>
      <c r="F132" s="14">
        <v>8</v>
      </c>
      <c r="G132" s="14">
        <v>11</v>
      </c>
      <c r="H132" s="14">
        <v>9</v>
      </c>
      <c r="I132" s="14">
        <v>4</v>
      </c>
      <c r="J132" s="14">
        <v>3</v>
      </c>
      <c r="K132" s="23">
        <f aca="true" t="shared" si="9" ref="K132:K172">(D132/10+7*E132+6*F132+5*G132+4*H132+3*I132+2*J132)/100</f>
        <v>2.057</v>
      </c>
      <c r="L132" s="24">
        <f t="shared" si="2"/>
        <v>2</v>
      </c>
      <c r="M132" s="30" t="str">
        <f t="shared" si="8"/>
        <v>32/32</v>
      </c>
    </row>
    <row r="133" spans="1:13" ht="12.75" hidden="1">
      <c r="A133" s="27" t="s">
        <v>16</v>
      </c>
      <c r="B133" t="s">
        <v>120</v>
      </c>
      <c r="C133" s="15">
        <v>36702</v>
      </c>
      <c r="D133" s="22">
        <v>60</v>
      </c>
      <c r="E133" s="14">
        <v>6</v>
      </c>
      <c r="F133" s="14">
        <v>7</v>
      </c>
      <c r="G133" s="14">
        <v>3</v>
      </c>
      <c r="H133" s="14">
        <v>8</v>
      </c>
      <c r="I133" s="14">
        <v>7</v>
      </c>
      <c r="J133" s="14">
        <v>3</v>
      </c>
      <c r="K133" s="23">
        <f t="shared" si="9"/>
        <v>1.64</v>
      </c>
      <c r="L133" s="24">
        <f t="shared" si="2"/>
        <v>1.64</v>
      </c>
      <c r="M133" s="30" t="str">
        <f t="shared" si="8"/>
        <v>24/32</v>
      </c>
    </row>
    <row r="134" spans="1:13" ht="12.75" hidden="1">
      <c r="A134" s="27" t="s">
        <v>14</v>
      </c>
      <c r="B134" t="s">
        <v>120</v>
      </c>
      <c r="C134" s="15">
        <v>36702</v>
      </c>
      <c r="D134" s="22">
        <v>28</v>
      </c>
      <c r="E134" s="14">
        <v>2</v>
      </c>
      <c r="F134" s="14">
        <v>3</v>
      </c>
      <c r="G134" s="14">
        <v>5</v>
      </c>
      <c r="H134" s="14">
        <v>4</v>
      </c>
      <c r="I134" s="14">
        <v>3</v>
      </c>
      <c r="J134" s="14">
        <v>0</v>
      </c>
      <c r="K134" s="23">
        <f t="shared" si="9"/>
        <v>0.848</v>
      </c>
      <c r="L134" s="24">
        <f t="shared" si="2"/>
        <v>0.848</v>
      </c>
      <c r="M134" s="30" t="str">
        <f t="shared" si="8"/>
        <v>12/16</v>
      </c>
    </row>
    <row r="135" spans="1:13" ht="12.75" hidden="1">
      <c r="A135" s="27" t="s">
        <v>85</v>
      </c>
      <c r="B135" t="s">
        <v>178</v>
      </c>
      <c r="C135" s="15">
        <v>36709</v>
      </c>
      <c r="D135" s="22">
        <v>65</v>
      </c>
      <c r="E135" s="14">
        <v>8</v>
      </c>
      <c r="F135" s="14">
        <v>7</v>
      </c>
      <c r="G135" s="14">
        <v>12</v>
      </c>
      <c r="H135" s="14">
        <v>9</v>
      </c>
      <c r="I135" s="14">
        <v>5</v>
      </c>
      <c r="J135" s="14">
        <v>7</v>
      </c>
      <c r="K135" s="23">
        <f t="shared" si="9"/>
        <v>2.295</v>
      </c>
      <c r="L135" s="24">
        <f t="shared" si="2"/>
        <v>2</v>
      </c>
      <c r="M135" s="30" t="str">
        <f>IF(ROUNDUP(D135*0.4,0)&lt;=2,2,IF(ROUNDUP(D135*0.4,0)&lt;=4,4,IF(ROUNDUP(D135*0.4,0)&lt;=8,8,IF(ROUNDUP(D135*0.4,0)&lt;=12,12,IF(ROUNDUP(D135*0.4,0)&lt;=16,16,IF(ROUNDUP(D135*0.4,0)&lt;=24,24,32))))))&amp;"/"&amp;MIN(32,MAX(2,2^ROUNDUP(LOG(ROUNDUP(D135*0.4,0),2),0)))</f>
        <v>32/32</v>
      </c>
    </row>
    <row r="136" spans="1:13" ht="12.75" hidden="1">
      <c r="A136" s="27" t="s">
        <v>14</v>
      </c>
      <c r="B136" t="s">
        <v>126</v>
      </c>
      <c r="C136" s="15">
        <v>36737</v>
      </c>
      <c r="D136" s="22">
        <v>32</v>
      </c>
      <c r="E136" s="14">
        <v>2</v>
      </c>
      <c r="F136" s="14">
        <v>2</v>
      </c>
      <c r="G136" s="14">
        <v>7</v>
      </c>
      <c r="H136" s="14">
        <v>10</v>
      </c>
      <c r="I136" s="14">
        <v>0</v>
      </c>
      <c r="J136" s="14">
        <v>2</v>
      </c>
      <c r="K136" s="23">
        <f t="shared" si="9"/>
        <v>1.082</v>
      </c>
      <c r="L136" s="24">
        <f t="shared" si="2"/>
        <v>1.082</v>
      </c>
      <c r="M136" s="30" t="str">
        <f>IF(ROUNDUP(D136*0.4,0)&lt;=2,2,IF(ROUNDUP(D136*0.4,0)&lt;=4,4,IF(ROUNDUP(D136*0.4,0)&lt;=8,8,IF(ROUNDUP(D136*0.4,0)&lt;=12,12,IF(ROUNDUP(D136*0.4,0)&lt;=16,16,IF(ROUNDUP(D136*0.4,0)&lt;=24,24,32))))))&amp;"/"&amp;MIN(32,MAX(2,2^ROUNDUP(LOG(ROUNDUP(D136*0.4,0),2),0)))</f>
        <v>16/16</v>
      </c>
    </row>
    <row r="137" spans="1:13" ht="12.75" hidden="1">
      <c r="A137" s="27" t="s">
        <v>11</v>
      </c>
      <c r="B137" t="s">
        <v>126</v>
      </c>
      <c r="C137" s="15">
        <v>36737</v>
      </c>
      <c r="D137" s="22">
        <v>32</v>
      </c>
      <c r="E137" s="14">
        <v>5</v>
      </c>
      <c r="F137" s="14">
        <v>3</v>
      </c>
      <c r="G137" s="14">
        <v>7</v>
      </c>
      <c r="H137" s="14">
        <v>7</v>
      </c>
      <c r="I137" s="14">
        <v>3</v>
      </c>
      <c r="J137" s="14">
        <v>2</v>
      </c>
      <c r="K137" s="23">
        <f t="shared" si="9"/>
        <v>1.3219999999999998</v>
      </c>
      <c r="L137" s="24">
        <f t="shared" si="2"/>
        <v>1.3219999999999998</v>
      </c>
      <c r="M137" s="30" t="str">
        <f t="shared" si="8"/>
        <v>16/16</v>
      </c>
    </row>
    <row r="138" spans="1:13" ht="12.75" hidden="1">
      <c r="A138" s="27" t="s">
        <v>17</v>
      </c>
      <c r="B138" t="s">
        <v>80</v>
      </c>
      <c r="C138" s="15">
        <v>36800</v>
      </c>
      <c r="D138" s="22">
        <v>337</v>
      </c>
      <c r="E138" s="14">
        <v>0</v>
      </c>
      <c r="F138" s="14">
        <v>0</v>
      </c>
      <c r="G138" s="14">
        <v>1</v>
      </c>
      <c r="H138" s="14">
        <v>4</v>
      </c>
      <c r="I138" s="14">
        <v>7</v>
      </c>
      <c r="J138" s="14">
        <v>3</v>
      </c>
      <c r="K138" s="23">
        <f t="shared" si="9"/>
        <v>0.8170000000000001</v>
      </c>
      <c r="L138" s="24">
        <f t="shared" si="2"/>
        <v>0.8170000000000001</v>
      </c>
      <c r="M138" s="30" t="str">
        <f aca="true" t="shared" si="10" ref="M138:M146">IF(ROUNDUP(D138*0.4,0)&lt;=2,2,IF(ROUNDUP(D138*0.4,0)&lt;=4,4,IF(ROUNDUP(D138*0.4,0)&lt;=8,8,IF(ROUNDUP(D138*0.4,0)&lt;=12,12,IF(ROUNDUP(D138*0.4,0)&lt;=16,16,IF(ROUNDUP(D138*0.4,0)&lt;=24,24,32))))))&amp;"/"&amp;MIN(32,MAX(2,2^ROUNDUP(LOG(ROUNDUP(D138*0.4,0),2),0)))</f>
        <v>32/32</v>
      </c>
    </row>
    <row r="139" spans="1:13" ht="12.75" hidden="1">
      <c r="A139" s="27" t="s">
        <v>12</v>
      </c>
      <c r="B139" s="35" t="s">
        <v>38</v>
      </c>
      <c r="C139" s="15">
        <v>36849</v>
      </c>
      <c r="D139" s="22">
        <v>102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1</v>
      </c>
      <c r="K139" s="23">
        <f t="shared" si="9"/>
        <v>0.122</v>
      </c>
      <c r="L139" s="24">
        <f t="shared" si="2"/>
        <v>0.122</v>
      </c>
      <c r="M139" s="30" t="str">
        <f t="shared" si="10"/>
        <v>32/32</v>
      </c>
    </row>
    <row r="140" spans="1:13" ht="12.75" hidden="1">
      <c r="A140" s="27" t="s">
        <v>17</v>
      </c>
      <c r="B140" s="34" t="s">
        <v>203</v>
      </c>
      <c r="C140" s="15">
        <v>36877</v>
      </c>
      <c r="D140" s="22">
        <v>179</v>
      </c>
      <c r="E140" s="14">
        <v>1</v>
      </c>
      <c r="F140" s="14">
        <v>1</v>
      </c>
      <c r="G140" s="14">
        <v>1</v>
      </c>
      <c r="H140" s="14">
        <v>4</v>
      </c>
      <c r="I140" s="14">
        <v>3</v>
      </c>
      <c r="J140" s="14">
        <v>5</v>
      </c>
      <c r="K140" s="23">
        <f t="shared" si="9"/>
        <v>0.7090000000000001</v>
      </c>
      <c r="L140" s="24">
        <f t="shared" si="2"/>
        <v>0.7090000000000001</v>
      </c>
      <c r="M140" s="30" t="str">
        <f t="shared" si="10"/>
        <v>32/32</v>
      </c>
    </row>
    <row r="141" spans="1:13" ht="12.75" hidden="1">
      <c r="A141" s="27" t="s">
        <v>17</v>
      </c>
      <c r="B141" s="34" t="s">
        <v>124</v>
      </c>
      <c r="C141" s="15">
        <v>36919</v>
      </c>
      <c r="D141" s="22">
        <v>112</v>
      </c>
      <c r="E141" s="14">
        <v>6</v>
      </c>
      <c r="F141" s="14">
        <v>3</v>
      </c>
      <c r="G141" s="14">
        <v>9</v>
      </c>
      <c r="H141" s="14">
        <v>15</v>
      </c>
      <c r="I141" s="14">
        <v>13</v>
      </c>
      <c r="J141" s="14">
        <v>3</v>
      </c>
      <c r="K141" s="23">
        <f t="shared" si="9"/>
        <v>2.2119999999999997</v>
      </c>
      <c r="L141" s="24">
        <f t="shared" si="2"/>
        <v>2</v>
      </c>
      <c r="M141" s="30" t="str">
        <f t="shared" si="10"/>
        <v>32/32</v>
      </c>
    </row>
    <row r="142" spans="1:13" ht="12.75" hidden="1">
      <c r="A142" s="27" t="s">
        <v>85</v>
      </c>
      <c r="B142" s="34" t="s">
        <v>215</v>
      </c>
      <c r="C142" s="15">
        <v>36919</v>
      </c>
      <c r="D142" s="22">
        <v>52</v>
      </c>
      <c r="E142" s="14">
        <v>1</v>
      </c>
      <c r="F142" s="14">
        <v>0</v>
      </c>
      <c r="G142" s="14">
        <v>3</v>
      </c>
      <c r="H142" s="14">
        <v>5</v>
      </c>
      <c r="I142" s="14">
        <v>5</v>
      </c>
      <c r="J142" s="14">
        <v>5</v>
      </c>
      <c r="K142" s="23">
        <f t="shared" si="9"/>
        <v>0.722</v>
      </c>
      <c r="L142" s="24">
        <f t="shared" si="2"/>
        <v>0.722</v>
      </c>
      <c r="M142" s="30" t="str">
        <f t="shared" si="10"/>
        <v>24/32</v>
      </c>
    </row>
    <row r="143" spans="1:13" ht="12.75" hidden="1">
      <c r="A143" s="27" t="s">
        <v>17</v>
      </c>
      <c r="B143" s="34" t="s">
        <v>138</v>
      </c>
      <c r="C143" s="15">
        <v>36926</v>
      </c>
      <c r="D143" s="22">
        <v>82</v>
      </c>
      <c r="E143" s="14">
        <v>2</v>
      </c>
      <c r="F143" s="14">
        <v>0</v>
      </c>
      <c r="G143" s="14">
        <v>2</v>
      </c>
      <c r="H143" s="14">
        <v>5</v>
      </c>
      <c r="I143" s="14">
        <v>9</v>
      </c>
      <c r="J143" s="14">
        <v>2</v>
      </c>
      <c r="K143" s="23">
        <f t="shared" si="9"/>
        <v>0.8320000000000001</v>
      </c>
      <c r="L143" s="24">
        <f t="shared" si="2"/>
        <v>0.8320000000000001</v>
      </c>
      <c r="M143" s="30" t="str">
        <f>IF(ROUNDUP(D143*0.4,0)&lt;=2,2,IF(ROUNDUP(D143*0.4,0)&lt;=4,4,IF(ROUNDUP(D143*0.4,0)&lt;=8,8,IF(ROUNDUP(D143*0.4,0)&lt;=12,12,IF(ROUNDUP(D143*0.4,0)&lt;=16,16,IF(ROUNDUP(D143*0.4,0)&lt;=24,24,32))))))&amp;"/"&amp;MIN(32,MAX(2,2^ROUNDUP(LOG(ROUNDUP(D143*0.4,0),2),0)))</f>
        <v>32/32</v>
      </c>
    </row>
    <row r="144" spans="1:13" ht="12.75" hidden="1">
      <c r="A144" s="27" t="s">
        <v>16</v>
      </c>
      <c r="B144" s="34" t="s">
        <v>127</v>
      </c>
      <c r="C144" s="15">
        <v>36926</v>
      </c>
      <c r="D144" s="22">
        <v>90</v>
      </c>
      <c r="E144" s="14">
        <v>2</v>
      </c>
      <c r="F144" s="14">
        <v>2</v>
      </c>
      <c r="G144" s="14">
        <v>6</v>
      </c>
      <c r="H144" s="14">
        <v>13</v>
      </c>
      <c r="I144" s="14">
        <v>9</v>
      </c>
      <c r="J144" s="14">
        <v>3</v>
      </c>
      <c r="K144" s="23">
        <f t="shared" si="9"/>
        <v>1.5</v>
      </c>
      <c r="L144" s="24">
        <f t="shared" si="2"/>
        <v>1.5</v>
      </c>
      <c r="M144" s="30" t="str">
        <f>IF(ROUNDUP(D144*0.4,0)&lt;=2,2,IF(ROUNDUP(D144*0.4,0)&lt;=4,4,IF(ROUNDUP(D144*0.4,0)&lt;=8,8,IF(ROUNDUP(D144*0.4,0)&lt;=12,12,IF(ROUNDUP(D144*0.4,0)&lt;=16,16,IF(ROUNDUP(D144*0.4,0)&lt;=24,24,32))))))&amp;"/"&amp;MIN(32,MAX(2,2^ROUNDUP(LOG(ROUNDUP(D144*0.4,0),2),0)))</f>
        <v>32/32</v>
      </c>
    </row>
    <row r="145" spans="1:13" ht="12.75" hidden="1">
      <c r="A145" s="27" t="s">
        <v>85</v>
      </c>
      <c r="B145" s="34" t="s">
        <v>151</v>
      </c>
      <c r="C145" s="15">
        <v>36926</v>
      </c>
      <c r="D145" s="22">
        <v>86</v>
      </c>
      <c r="E145" s="14">
        <v>7</v>
      </c>
      <c r="F145" s="14">
        <v>5</v>
      </c>
      <c r="G145" s="14">
        <v>10</v>
      </c>
      <c r="H145" s="14">
        <v>17</v>
      </c>
      <c r="I145" s="14">
        <v>12</v>
      </c>
      <c r="J145" s="14">
        <v>9</v>
      </c>
      <c r="K145" s="23">
        <f t="shared" si="9"/>
        <v>2.596</v>
      </c>
      <c r="L145" s="24">
        <f t="shared" si="2"/>
        <v>2</v>
      </c>
      <c r="M145" s="30" t="str">
        <f aca="true" t="shared" si="11" ref="M145:M155">IF(ROUNDUP(D145*0.4,0)&lt;=2,2,IF(ROUNDUP(D145*0.4,0)&lt;=4,4,IF(ROUNDUP(D145*0.4,0)&lt;=8,8,IF(ROUNDUP(D145*0.4,0)&lt;=12,12,IF(ROUNDUP(D145*0.4,0)&lt;=16,16,IF(ROUNDUP(D145*0.4,0)&lt;=24,24,32))))))&amp;"/"&amp;MIN(32,MAX(2,2^ROUNDUP(LOG(ROUNDUP(D145*0.4,0),2),0)))</f>
        <v>32/32</v>
      </c>
    </row>
    <row r="146" spans="1:13" ht="12.75" hidden="1">
      <c r="A146" s="27" t="s">
        <v>11</v>
      </c>
      <c r="B146" s="34" t="s">
        <v>220</v>
      </c>
      <c r="C146" s="15">
        <v>36933</v>
      </c>
      <c r="D146" s="22">
        <v>27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23">
        <f t="shared" si="9"/>
        <v>0.027000000000000003</v>
      </c>
      <c r="L146" s="24">
        <f t="shared" si="2"/>
        <v>0.027000000000000003</v>
      </c>
      <c r="M146" s="30" t="str">
        <f t="shared" si="10"/>
        <v>12/16</v>
      </c>
    </row>
    <row r="147" spans="1:13" ht="12.75" hidden="1">
      <c r="A147" s="27" t="s">
        <v>17</v>
      </c>
      <c r="B147" s="34" t="s">
        <v>82</v>
      </c>
      <c r="C147" s="15">
        <v>36947</v>
      </c>
      <c r="D147" s="22">
        <v>138</v>
      </c>
      <c r="E147" s="14">
        <v>2</v>
      </c>
      <c r="F147" s="14">
        <v>5</v>
      </c>
      <c r="G147" s="14">
        <v>6</v>
      </c>
      <c r="H147" s="14">
        <v>11</v>
      </c>
      <c r="I147" s="14">
        <v>6</v>
      </c>
      <c r="J147" s="14">
        <v>6</v>
      </c>
      <c r="K147" s="23">
        <f t="shared" si="9"/>
        <v>1.618</v>
      </c>
      <c r="L147" s="24">
        <f t="shared" si="2"/>
        <v>1.618</v>
      </c>
      <c r="M147" s="30" t="str">
        <f t="shared" si="11"/>
        <v>32/32</v>
      </c>
    </row>
    <row r="148" spans="1:13" ht="12.75" hidden="1">
      <c r="A148" s="27" t="s">
        <v>85</v>
      </c>
      <c r="B148" s="34" t="s">
        <v>82</v>
      </c>
      <c r="C148" s="15">
        <v>36954</v>
      </c>
      <c r="D148" s="22">
        <v>94</v>
      </c>
      <c r="E148" s="14">
        <v>7</v>
      </c>
      <c r="F148" s="14">
        <v>6</v>
      </c>
      <c r="G148" s="14">
        <v>13</v>
      </c>
      <c r="H148" s="14">
        <v>24</v>
      </c>
      <c r="I148" s="14">
        <v>9</v>
      </c>
      <c r="J148" s="14">
        <v>13</v>
      </c>
      <c r="K148" s="23">
        <f t="shared" si="9"/>
        <v>3.0839999999999996</v>
      </c>
      <c r="L148" s="24">
        <f t="shared" si="2"/>
        <v>2</v>
      </c>
      <c r="M148" s="30" t="str">
        <f t="shared" si="11"/>
        <v>32/32</v>
      </c>
    </row>
    <row r="149" spans="1:13" ht="12.75" hidden="1">
      <c r="A149" s="27" t="s">
        <v>11</v>
      </c>
      <c r="B149" s="34" t="s">
        <v>229</v>
      </c>
      <c r="C149" s="15">
        <v>36968</v>
      </c>
      <c r="D149" s="22">
        <v>29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23">
        <f t="shared" si="9"/>
        <v>0.028999999999999998</v>
      </c>
      <c r="L149" s="24">
        <f t="shared" si="2"/>
        <v>0.028999999999999998</v>
      </c>
      <c r="M149" s="30" t="str">
        <f t="shared" si="11"/>
        <v>12/16</v>
      </c>
    </row>
    <row r="150" spans="1:13" ht="12.75" hidden="1">
      <c r="A150" s="27" t="s">
        <v>85</v>
      </c>
      <c r="B150" s="34" t="s">
        <v>154</v>
      </c>
      <c r="C150" s="15">
        <v>36968</v>
      </c>
      <c r="D150" s="22">
        <v>85</v>
      </c>
      <c r="E150" s="14">
        <v>8</v>
      </c>
      <c r="F150" s="14">
        <v>5</v>
      </c>
      <c r="G150" s="14">
        <v>14</v>
      </c>
      <c r="H150" s="14">
        <v>19</v>
      </c>
      <c r="I150" s="14">
        <v>7</v>
      </c>
      <c r="J150" s="14">
        <v>12</v>
      </c>
      <c r="K150" s="23">
        <f t="shared" si="9"/>
        <v>2.855</v>
      </c>
      <c r="L150" s="24">
        <f t="shared" si="2"/>
        <v>2</v>
      </c>
      <c r="M150" s="30" t="str">
        <f>IF(ROUNDUP(D150*0.4,0)&lt;=2,2,IF(ROUNDUP(D150*0.4,0)&lt;=4,4,IF(ROUNDUP(D150*0.4,0)&lt;=8,8,IF(ROUNDUP(D150*0.4,0)&lt;=12,12,IF(ROUNDUP(D150*0.4,0)&lt;=16,16,IF(ROUNDUP(D150*0.4,0)&lt;=24,24,32))))))&amp;"/"&amp;MIN(32,MAX(2,2^ROUNDUP(LOG(ROUNDUP(D150*0.4,0),2),0)))</f>
        <v>32/32</v>
      </c>
    </row>
    <row r="151" spans="1:13" ht="12.75" hidden="1">
      <c r="A151" s="27" t="s">
        <v>17</v>
      </c>
      <c r="B151" s="34" t="s">
        <v>23</v>
      </c>
      <c r="C151" s="15">
        <v>36974</v>
      </c>
      <c r="D151" s="22">
        <v>84</v>
      </c>
      <c r="E151" s="14">
        <v>3</v>
      </c>
      <c r="F151" s="14">
        <v>2</v>
      </c>
      <c r="G151" s="14">
        <v>2</v>
      </c>
      <c r="H151" s="14">
        <v>10</v>
      </c>
      <c r="I151" s="14">
        <v>4</v>
      </c>
      <c r="J151" s="14">
        <v>0</v>
      </c>
      <c r="K151" s="23">
        <f t="shared" si="9"/>
        <v>1.034</v>
      </c>
      <c r="L151" s="24">
        <f t="shared" si="2"/>
        <v>1.034</v>
      </c>
      <c r="M151" s="30" t="str">
        <f t="shared" si="11"/>
        <v>32/32</v>
      </c>
    </row>
    <row r="152" spans="1:13" ht="12.75" hidden="1">
      <c r="A152" s="27" t="s">
        <v>17</v>
      </c>
      <c r="B152" s="34" t="s">
        <v>164</v>
      </c>
      <c r="C152" s="15">
        <v>36982</v>
      </c>
      <c r="D152" s="22">
        <v>42</v>
      </c>
      <c r="E152" s="14">
        <v>0</v>
      </c>
      <c r="F152" s="14">
        <v>0</v>
      </c>
      <c r="G152" s="14">
        <v>0</v>
      </c>
      <c r="H152" s="14">
        <v>1</v>
      </c>
      <c r="I152" s="14">
        <v>2</v>
      </c>
      <c r="J152" s="14">
        <v>0</v>
      </c>
      <c r="K152" s="23">
        <f t="shared" si="9"/>
        <v>0.142</v>
      </c>
      <c r="L152" s="24">
        <f t="shared" si="2"/>
        <v>0.142</v>
      </c>
      <c r="M152" s="30" t="str">
        <f>IF(ROUNDUP(D152*0.4,0)&lt;=2,2,IF(ROUNDUP(D152*0.4,0)&lt;=4,4,IF(ROUNDUP(D152*0.4,0)&lt;=8,8,IF(ROUNDUP(D152*0.4,0)&lt;=12,12,IF(ROUNDUP(D152*0.4,0)&lt;=16,16,IF(ROUNDUP(D152*0.4,0)&lt;=24,24,32))))))&amp;"/"&amp;MIN(32,MAX(2,2^ROUNDUP(LOG(ROUNDUP(D152*0.4,0),2),0)))</f>
        <v>24/32</v>
      </c>
    </row>
    <row r="153" spans="1:13" ht="12.75" hidden="1">
      <c r="A153" s="27" t="s">
        <v>16</v>
      </c>
      <c r="B153" s="34" t="s">
        <v>24</v>
      </c>
      <c r="C153" s="15">
        <v>36982</v>
      </c>
      <c r="D153" s="22">
        <v>65</v>
      </c>
      <c r="E153" s="14">
        <v>2</v>
      </c>
      <c r="F153" s="14">
        <v>3</v>
      </c>
      <c r="G153" s="14">
        <v>6</v>
      </c>
      <c r="H153" s="14">
        <v>1</v>
      </c>
      <c r="I153" s="14">
        <v>6</v>
      </c>
      <c r="J153" s="14">
        <v>0</v>
      </c>
      <c r="K153" s="23">
        <f t="shared" si="9"/>
        <v>0.905</v>
      </c>
      <c r="L153" s="24">
        <f t="shared" si="2"/>
        <v>0.905</v>
      </c>
      <c r="M153" s="30" t="str">
        <f>IF(ROUNDUP(D153*0.4,0)&lt;=2,2,IF(ROUNDUP(D153*0.4,0)&lt;=4,4,IF(ROUNDUP(D153*0.4,0)&lt;=8,8,IF(ROUNDUP(D153*0.4,0)&lt;=12,12,IF(ROUNDUP(D153*0.4,0)&lt;=16,16,IF(ROUNDUP(D153*0.4,0)&lt;=24,24,32))))))&amp;"/"&amp;MIN(32,MAX(2,2^ROUNDUP(LOG(ROUNDUP(D153*0.4,0),2),0)))</f>
        <v>32/32</v>
      </c>
    </row>
    <row r="154" spans="1:13" ht="12.75" hidden="1">
      <c r="A154" s="27" t="s">
        <v>85</v>
      </c>
      <c r="B154" s="34" t="s">
        <v>162</v>
      </c>
      <c r="C154" s="15">
        <v>36982</v>
      </c>
      <c r="D154" s="22">
        <v>94</v>
      </c>
      <c r="E154" s="14">
        <v>8</v>
      </c>
      <c r="F154" s="14">
        <v>5</v>
      </c>
      <c r="G154" s="14">
        <v>9</v>
      </c>
      <c r="H154" s="14">
        <v>16</v>
      </c>
      <c r="I154" s="14">
        <v>12</v>
      </c>
      <c r="J154" s="14">
        <v>4</v>
      </c>
      <c r="K154" s="23">
        <f t="shared" si="9"/>
        <v>2.484</v>
      </c>
      <c r="L154" s="24">
        <f t="shared" si="2"/>
        <v>2</v>
      </c>
      <c r="M154" s="30" t="str">
        <f>IF(ROUNDUP(D154*0.4,0)&lt;=2,2,IF(ROUNDUP(D154*0.4,0)&lt;=4,4,IF(ROUNDUP(D154*0.4,0)&lt;=8,8,IF(ROUNDUP(D154*0.4,0)&lt;=12,12,IF(ROUNDUP(D154*0.4,0)&lt;=16,16,IF(ROUNDUP(D154*0.4,0)&lt;=24,24,32))))))&amp;"/"&amp;MIN(32,MAX(2,2^ROUNDUP(LOG(ROUNDUP(D154*0.4,0),2),0)))</f>
        <v>32/32</v>
      </c>
    </row>
    <row r="155" spans="1:13" ht="12.75" hidden="1">
      <c r="A155" s="27" t="s">
        <v>11</v>
      </c>
      <c r="B155" s="34" t="s">
        <v>116</v>
      </c>
      <c r="C155" s="15">
        <v>36988</v>
      </c>
      <c r="D155" s="22">
        <v>64</v>
      </c>
      <c r="E155" s="14">
        <v>1</v>
      </c>
      <c r="F155" s="14">
        <v>0</v>
      </c>
      <c r="G155" s="14">
        <v>3</v>
      </c>
      <c r="H155" s="14">
        <v>5</v>
      </c>
      <c r="I155" s="14">
        <v>5</v>
      </c>
      <c r="J155" s="14">
        <v>2</v>
      </c>
      <c r="K155" s="23">
        <f t="shared" si="9"/>
        <v>0.674</v>
      </c>
      <c r="L155" s="24">
        <f t="shared" si="2"/>
        <v>0.674</v>
      </c>
      <c r="M155" s="30" t="str">
        <f t="shared" si="11"/>
        <v>32/32</v>
      </c>
    </row>
    <row r="156" spans="1:13" ht="12.75" hidden="1">
      <c r="A156" s="27" t="s">
        <v>17</v>
      </c>
      <c r="B156" s="34" t="s">
        <v>243</v>
      </c>
      <c r="C156" s="15">
        <v>36996</v>
      </c>
      <c r="D156" s="22">
        <v>47</v>
      </c>
      <c r="E156" s="14">
        <v>1</v>
      </c>
      <c r="F156" s="14">
        <v>1</v>
      </c>
      <c r="G156" s="14">
        <v>2</v>
      </c>
      <c r="H156" s="14">
        <v>4</v>
      </c>
      <c r="I156" s="14">
        <v>5</v>
      </c>
      <c r="J156" s="14">
        <v>0</v>
      </c>
      <c r="K156" s="23">
        <f t="shared" si="9"/>
        <v>0.5870000000000001</v>
      </c>
      <c r="L156" s="24">
        <f t="shared" si="2"/>
        <v>0.5870000000000001</v>
      </c>
      <c r="M156" s="30" t="str">
        <f aca="true" t="shared" si="12" ref="M156:M163">IF(ROUNDUP(D156*0.4,0)&lt;=2,2,IF(ROUNDUP(D156*0.4,0)&lt;=4,4,IF(ROUNDUP(D156*0.4,0)&lt;=8,8,IF(ROUNDUP(D156*0.4,0)&lt;=12,12,IF(ROUNDUP(D156*0.4,0)&lt;=16,16,IF(ROUNDUP(D156*0.4,0)&lt;=24,24,32))))))&amp;"/"&amp;MIN(32,MAX(2,2^ROUNDUP(LOG(ROUNDUP(D156*0.4,0),2),0)))</f>
        <v>24/32</v>
      </c>
    </row>
    <row r="157" spans="1:13" ht="12.75" hidden="1">
      <c r="A157" s="27" t="s">
        <v>17</v>
      </c>
      <c r="B157" s="34" t="s">
        <v>115</v>
      </c>
      <c r="C157" s="15">
        <v>37024</v>
      </c>
      <c r="D157" s="22">
        <v>149</v>
      </c>
      <c r="E157" s="14">
        <v>5</v>
      </c>
      <c r="F157" s="14">
        <v>5</v>
      </c>
      <c r="G157" s="14">
        <v>11</v>
      </c>
      <c r="H157" s="14">
        <v>17</v>
      </c>
      <c r="I157" s="14">
        <v>13</v>
      </c>
      <c r="J157" s="14">
        <v>6</v>
      </c>
      <c r="K157" s="23">
        <f t="shared" si="9"/>
        <v>2.539</v>
      </c>
      <c r="L157" s="24">
        <f t="shared" si="2"/>
        <v>2</v>
      </c>
      <c r="M157" s="30" t="str">
        <f t="shared" si="12"/>
        <v>32/32</v>
      </c>
    </row>
    <row r="158" spans="1:13" ht="12.75" hidden="1">
      <c r="A158" s="27" t="s">
        <v>11</v>
      </c>
      <c r="B158" s="34" t="s">
        <v>173</v>
      </c>
      <c r="C158" s="15">
        <v>37024</v>
      </c>
      <c r="D158" s="22">
        <v>65</v>
      </c>
      <c r="E158" s="14">
        <v>1</v>
      </c>
      <c r="F158" s="14">
        <v>4</v>
      </c>
      <c r="G158" s="14">
        <v>6</v>
      </c>
      <c r="H158" s="14">
        <v>8</v>
      </c>
      <c r="I158" s="14">
        <v>7</v>
      </c>
      <c r="J158" s="14">
        <v>4</v>
      </c>
      <c r="K158" s="23">
        <f t="shared" si="9"/>
        <v>1.285</v>
      </c>
      <c r="L158" s="24">
        <f t="shared" si="2"/>
        <v>1.285</v>
      </c>
      <c r="M158" s="30" t="str">
        <f t="shared" si="12"/>
        <v>32/32</v>
      </c>
    </row>
    <row r="159" spans="1:13" ht="12.75" hidden="1">
      <c r="A159" s="27" t="s">
        <v>17</v>
      </c>
      <c r="B159" s="34" t="s">
        <v>249</v>
      </c>
      <c r="C159" s="15">
        <v>37038</v>
      </c>
      <c r="D159" s="22">
        <v>80</v>
      </c>
      <c r="E159" s="14">
        <v>1</v>
      </c>
      <c r="F159" s="14">
        <v>1</v>
      </c>
      <c r="G159" s="14">
        <v>2</v>
      </c>
      <c r="H159" s="14">
        <v>1</v>
      </c>
      <c r="I159" s="14">
        <v>0</v>
      </c>
      <c r="J159" s="14">
        <v>0</v>
      </c>
      <c r="K159" s="23">
        <f t="shared" si="9"/>
        <v>0.35</v>
      </c>
      <c r="L159" s="24">
        <f t="shared" si="2"/>
        <v>0.35</v>
      </c>
      <c r="M159" s="30" t="str">
        <f t="shared" si="12"/>
        <v>32/32</v>
      </c>
    </row>
    <row r="160" spans="1:13" ht="12.75" hidden="1">
      <c r="A160" s="27" t="s">
        <v>16</v>
      </c>
      <c r="B160" s="34" t="s">
        <v>248</v>
      </c>
      <c r="C160" s="15">
        <v>37038</v>
      </c>
      <c r="D160" s="22">
        <v>78</v>
      </c>
      <c r="E160" s="14">
        <v>6</v>
      </c>
      <c r="F160" s="14">
        <v>2</v>
      </c>
      <c r="G160" s="14">
        <v>7</v>
      </c>
      <c r="H160" s="14">
        <v>7</v>
      </c>
      <c r="I160" s="14">
        <v>12</v>
      </c>
      <c r="J160" s="14">
        <v>4</v>
      </c>
      <c r="K160" s="23">
        <f t="shared" si="9"/>
        <v>1.6880000000000002</v>
      </c>
      <c r="L160" s="24">
        <f t="shared" si="2"/>
        <v>1.6880000000000002</v>
      </c>
      <c r="M160" s="30" t="str">
        <f>IF(ROUNDUP(D160*0.4,0)&lt;=2,2,IF(ROUNDUP(D160*0.4,0)&lt;=4,4,IF(ROUNDUP(D160*0.4,0)&lt;=8,8,IF(ROUNDUP(D160*0.4,0)&lt;=12,12,IF(ROUNDUP(D160*0.4,0)&lt;=16,16,IF(ROUNDUP(D160*0.4,0)&lt;=24,24,32))))))&amp;"/"&amp;MIN(32,MAX(2,2^ROUNDUP(LOG(ROUNDUP(D160*0.4,0),2),0)))</f>
        <v>32/32</v>
      </c>
    </row>
    <row r="161" spans="1:13" ht="12.75" hidden="1">
      <c r="A161" s="27" t="s">
        <v>16</v>
      </c>
      <c r="B161" s="34" t="s">
        <v>250</v>
      </c>
      <c r="C161" s="15">
        <v>37045</v>
      </c>
      <c r="D161" s="22">
        <v>85</v>
      </c>
      <c r="E161" s="14">
        <v>3</v>
      </c>
      <c r="F161" s="14">
        <v>2</v>
      </c>
      <c r="G161" s="14">
        <v>10</v>
      </c>
      <c r="H161" s="14">
        <v>15</v>
      </c>
      <c r="I161" s="14">
        <v>13</v>
      </c>
      <c r="J161" s="14">
        <v>10</v>
      </c>
      <c r="K161" s="23">
        <f t="shared" si="9"/>
        <v>2.105</v>
      </c>
      <c r="L161" s="24">
        <f t="shared" si="2"/>
        <v>2</v>
      </c>
      <c r="M161" s="30" t="str">
        <f t="shared" si="12"/>
        <v>32/32</v>
      </c>
    </row>
    <row r="162" spans="1:13" ht="12.75" hidden="1">
      <c r="A162" s="27" t="s">
        <v>85</v>
      </c>
      <c r="B162" s="34" t="s">
        <v>79</v>
      </c>
      <c r="C162" s="15">
        <v>37051</v>
      </c>
      <c r="D162" s="22">
        <v>107</v>
      </c>
      <c r="E162" s="14">
        <v>8</v>
      </c>
      <c r="F162" s="14">
        <v>7</v>
      </c>
      <c r="G162" s="14">
        <v>13</v>
      </c>
      <c r="H162" s="14">
        <v>21</v>
      </c>
      <c r="I162" s="14">
        <v>18</v>
      </c>
      <c r="J162" s="14">
        <v>12</v>
      </c>
      <c r="K162" s="23">
        <f t="shared" si="9"/>
        <v>3.3569999999999998</v>
      </c>
      <c r="L162" s="24">
        <f t="shared" si="2"/>
        <v>2</v>
      </c>
      <c r="M162" s="30" t="str">
        <f>IF(ROUNDUP(D162*0.4,0)&lt;=2,2,IF(ROUNDUP(D162*0.4,0)&lt;=4,4,IF(ROUNDUP(D162*0.4,0)&lt;=8,8,IF(ROUNDUP(D162*0.4,0)&lt;=12,12,IF(ROUNDUP(D162*0.4,0)&lt;=16,16,IF(ROUNDUP(D162*0.4,0)&lt;=24,24,32))))))&amp;"/"&amp;MIN(32,MAX(2,2^ROUNDUP(LOG(ROUNDUP(D162*0.4,0),2),0)))</f>
        <v>32/32</v>
      </c>
    </row>
    <row r="163" spans="1:13" ht="12.75" hidden="1">
      <c r="A163" s="27" t="s">
        <v>17</v>
      </c>
      <c r="B163" s="34" t="s">
        <v>252</v>
      </c>
      <c r="C163" s="15">
        <v>37052</v>
      </c>
      <c r="D163" s="36">
        <v>121</v>
      </c>
      <c r="E163" s="14">
        <v>2</v>
      </c>
      <c r="F163" s="14">
        <v>5</v>
      </c>
      <c r="G163" s="14">
        <v>8</v>
      </c>
      <c r="H163" s="14">
        <v>10</v>
      </c>
      <c r="I163" s="14">
        <v>11</v>
      </c>
      <c r="J163" s="14">
        <v>2</v>
      </c>
      <c r="K163" s="23">
        <f t="shared" si="9"/>
        <v>1.7309999999999999</v>
      </c>
      <c r="L163" s="24">
        <f t="shared" si="2"/>
        <v>1.7309999999999999</v>
      </c>
      <c r="M163" s="30" t="str">
        <f t="shared" si="12"/>
        <v>32/32</v>
      </c>
    </row>
    <row r="164" spans="1:13" ht="12.75" hidden="1">
      <c r="A164" s="27" t="s">
        <v>14</v>
      </c>
      <c r="B164" s="34" t="s">
        <v>25</v>
      </c>
      <c r="C164" s="15">
        <v>37058</v>
      </c>
      <c r="D164" s="22">
        <v>97</v>
      </c>
      <c r="E164" s="14">
        <v>6</v>
      </c>
      <c r="F164" s="14">
        <v>6</v>
      </c>
      <c r="G164" s="14">
        <v>11</v>
      </c>
      <c r="H164" s="14">
        <v>13</v>
      </c>
      <c r="I164" s="14">
        <v>9</v>
      </c>
      <c r="J164" s="14">
        <v>6</v>
      </c>
      <c r="K164" s="23">
        <f t="shared" si="9"/>
        <v>2.3369999999999997</v>
      </c>
      <c r="L164" s="24">
        <f t="shared" si="2"/>
        <v>2</v>
      </c>
      <c r="M164" s="30" t="str">
        <f aca="true" t="shared" si="13" ref="M164:M172">IF(ROUNDUP(D164*0.4,0)&lt;=2,2,IF(ROUNDUP(D164*0.4,0)&lt;=4,4,IF(ROUNDUP(D164*0.4,0)&lt;=8,8,IF(ROUNDUP(D164*0.4,0)&lt;=12,12,IF(ROUNDUP(D164*0.4,0)&lt;=16,16,IF(ROUNDUP(D164*0.4,0)&lt;=24,24,32))))))&amp;"/"&amp;MIN(32,MAX(2,2^ROUNDUP(LOG(ROUNDUP(D164*0.4,0),2),0)))</f>
        <v>32/32</v>
      </c>
    </row>
    <row r="165" spans="1:13" ht="12.75" hidden="1">
      <c r="A165" s="27" t="s">
        <v>17</v>
      </c>
      <c r="B165" s="34" t="s">
        <v>147</v>
      </c>
      <c r="C165" s="15">
        <v>37059</v>
      </c>
      <c r="D165" s="22">
        <v>56</v>
      </c>
      <c r="E165" s="14">
        <v>1</v>
      </c>
      <c r="F165" s="14">
        <v>1</v>
      </c>
      <c r="G165" s="14">
        <v>1</v>
      </c>
      <c r="H165" s="14">
        <v>6</v>
      </c>
      <c r="I165" s="14">
        <v>6</v>
      </c>
      <c r="J165" s="14">
        <v>1</v>
      </c>
      <c r="K165" s="23">
        <f t="shared" si="9"/>
        <v>0.6759999999999999</v>
      </c>
      <c r="L165" s="24">
        <f t="shared" si="2"/>
        <v>0.6759999999999999</v>
      </c>
      <c r="M165" s="30" t="str">
        <f t="shared" si="13"/>
        <v>24/32</v>
      </c>
    </row>
    <row r="166" spans="1:13" ht="12.75" hidden="1">
      <c r="A166" s="27" t="s">
        <v>11</v>
      </c>
      <c r="B166" s="34" t="s">
        <v>19</v>
      </c>
      <c r="C166" s="15">
        <v>37064</v>
      </c>
      <c r="D166" s="36">
        <v>83</v>
      </c>
      <c r="E166" s="14">
        <v>4</v>
      </c>
      <c r="F166" s="14">
        <v>5</v>
      </c>
      <c r="G166" s="14">
        <v>8</v>
      </c>
      <c r="H166" s="14">
        <v>9</v>
      </c>
      <c r="I166" s="14">
        <v>4</v>
      </c>
      <c r="J166" s="14">
        <v>1</v>
      </c>
      <c r="K166" s="23">
        <f t="shared" si="9"/>
        <v>1.5630000000000002</v>
      </c>
      <c r="L166" s="24">
        <f t="shared" si="2"/>
        <v>1.5630000000000002</v>
      </c>
      <c r="M166" s="30" t="str">
        <f t="shared" si="13"/>
        <v>32/32</v>
      </c>
    </row>
    <row r="167" spans="1:13" ht="12.75" hidden="1">
      <c r="A167" s="27" t="s">
        <v>16</v>
      </c>
      <c r="B167" s="34" t="s">
        <v>19</v>
      </c>
      <c r="C167" s="15">
        <v>37064</v>
      </c>
      <c r="D167" s="36">
        <v>83</v>
      </c>
      <c r="E167" s="14">
        <v>5</v>
      </c>
      <c r="F167" s="14">
        <v>5</v>
      </c>
      <c r="G167" s="14">
        <v>6</v>
      </c>
      <c r="H167" s="14">
        <v>13</v>
      </c>
      <c r="I167" s="14">
        <v>8</v>
      </c>
      <c r="J167" s="14">
        <v>2</v>
      </c>
      <c r="K167" s="23">
        <f t="shared" si="9"/>
        <v>1.8330000000000002</v>
      </c>
      <c r="L167" s="24">
        <f t="shared" si="2"/>
        <v>1.8330000000000002</v>
      </c>
      <c r="M167" s="30" t="str">
        <f t="shared" si="13"/>
        <v>32/32</v>
      </c>
    </row>
    <row r="168" spans="1:13" ht="12.75" hidden="1">
      <c r="A168" s="27" t="s">
        <v>14</v>
      </c>
      <c r="B168" s="34" t="s">
        <v>19</v>
      </c>
      <c r="C168" s="15">
        <v>37064</v>
      </c>
      <c r="D168" s="36">
        <v>59</v>
      </c>
      <c r="E168" s="14">
        <v>1</v>
      </c>
      <c r="F168" s="14">
        <v>4</v>
      </c>
      <c r="G168" s="14">
        <v>5</v>
      </c>
      <c r="H168" s="14">
        <v>9</v>
      </c>
      <c r="I168" s="14">
        <v>8</v>
      </c>
      <c r="J168" s="14">
        <v>2</v>
      </c>
      <c r="K168" s="23">
        <f t="shared" si="9"/>
        <v>1.2590000000000001</v>
      </c>
      <c r="L168" s="24">
        <f t="shared" si="2"/>
        <v>1.2590000000000001</v>
      </c>
      <c r="M168" s="30" t="str">
        <f t="shared" si="13"/>
        <v>24/32</v>
      </c>
    </row>
    <row r="169" spans="1:13" ht="12.75" hidden="1">
      <c r="A169" s="27" t="s">
        <v>17</v>
      </c>
      <c r="B169" s="34" t="s">
        <v>19</v>
      </c>
      <c r="C169" s="15">
        <v>37066</v>
      </c>
      <c r="D169" s="36">
        <v>111</v>
      </c>
      <c r="E169" s="14">
        <v>4</v>
      </c>
      <c r="F169" s="14">
        <v>4</v>
      </c>
      <c r="G169" s="14">
        <v>5</v>
      </c>
      <c r="H169" s="14">
        <v>15</v>
      </c>
      <c r="I169" s="14">
        <v>8</v>
      </c>
      <c r="J169" s="14">
        <v>3</v>
      </c>
      <c r="K169" s="23">
        <f t="shared" si="9"/>
        <v>1.781</v>
      </c>
      <c r="L169" s="24">
        <f t="shared" si="2"/>
        <v>1.781</v>
      </c>
      <c r="M169" s="30" t="str">
        <f t="shared" si="13"/>
        <v>32/32</v>
      </c>
    </row>
    <row r="170" spans="1:13" ht="12.75" hidden="1">
      <c r="A170" s="27" t="s">
        <v>85</v>
      </c>
      <c r="B170" s="34" t="s">
        <v>19</v>
      </c>
      <c r="C170" s="15">
        <v>37066</v>
      </c>
      <c r="D170" s="36">
        <v>56</v>
      </c>
      <c r="E170" s="14">
        <v>3</v>
      </c>
      <c r="F170" s="14">
        <v>2</v>
      </c>
      <c r="G170" s="14">
        <v>6</v>
      </c>
      <c r="H170" s="14">
        <v>11</v>
      </c>
      <c r="I170" s="14">
        <v>9</v>
      </c>
      <c r="J170" s="14">
        <v>4</v>
      </c>
      <c r="K170" s="23">
        <f t="shared" si="9"/>
        <v>1.476</v>
      </c>
      <c r="L170" s="24">
        <f t="shared" si="2"/>
        <v>1.476</v>
      </c>
      <c r="M170" s="30" t="str">
        <f>IF(ROUNDUP(D170*0.4,0)&lt;=2,2,IF(ROUNDUP(D170*0.4,0)&lt;=4,4,IF(ROUNDUP(D170*0.4,0)&lt;=8,8,IF(ROUNDUP(D170*0.4,0)&lt;=12,12,IF(ROUNDUP(D170*0.4,0)&lt;=16,16,IF(ROUNDUP(D170*0.4,0)&lt;=24,24,32))))))&amp;"/"&amp;MIN(32,MAX(2,2^ROUNDUP(LOG(ROUNDUP(D170*0.4,0),2),0)))</f>
        <v>24/32</v>
      </c>
    </row>
    <row r="171" spans="1:13" ht="12.75" hidden="1">
      <c r="A171" s="27" t="s">
        <v>17</v>
      </c>
      <c r="B171" s="34" t="s">
        <v>255</v>
      </c>
      <c r="C171" s="15">
        <v>37073</v>
      </c>
      <c r="D171" s="36">
        <v>42</v>
      </c>
      <c r="E171" s="14">
        <v>0</v>
      </c>
      <c r="F171" s="14">
        <v>0</v>
      </c>
      <c r="G171" s="14">
        <v>1</v>
      </c>
      <c r="H171" s="14">
        <v>6</v>
      </c>
      <c r="I171" s="14">
        <v>4</v>
      </c>
      <c r="J171" s="14">
        <v>0</v>
      </c>
      <c r="K171" s="23">
        <f t="shared" si="9"/>
        <v>0.452</v>
      </c>
      <c r="L171" s="24">
        <f t="shared" si="2"/>
        <v>0.452</v>
      </c>
      <c r="M171" s="30" t="str">
        <f>IF(ROUNDUP(D171*0.4,0)&lt;=2,2,IF(ROUNDUP(D171*0.4,0)&lt;=4,4,IF(ROUNDUP(D171*0.4,0)&lt;=8,8,IF(ROUNDUP(D171*0.4,0)&lt;=12,12,IF(ROUNDUP(D171*0.4,0)&lt;=16,16,IF(ROUNDUP(D171*0.4,0)&lt;=24,24,32))))))&amp;"/"&amp;MIN(32,MAX(2,2^ROUNDUP(LOG(ROUNDUP(D171*0.4,0),2),0)))</f>
        <v>24/32</v>
      </c>
    </row>
    <row r="172" spans="1:13" ht="12.75" hidden="1">
      <c r="A172" s="27" t="s">
        <v>16</v>
      </c>
      <c r="B172" s="34" t="s">
        <v>255</v>
      </c>
      <c r="C172" s="15">
        <v>37134</v>
      </c>
      <c r="D172" s="36">
        <v>32</v>
      </c>
      <c r="E172" s="14">
        <v>0</v>
      </c>
      <c r="F172" s="14">
        <v>1</v>
      </c>
      <c r="G172" s="14">
        <v>1</v>
      </c>
      <c r="H172" s="14">
        <v>2</v>
      </c>
      <c r="I172" s="14">
        <v>4</v>
      </c>
      <c r="J172" s="14">
        <v>0</v>
      </c>
      <c r="K172" s="23">
        <f t="shared" si="9"/>
        <v>0.342</v>
      </c>
      <c r="L172" s="24">
        <f t="shared" si="2"/>
        <v>0.342</v>
      </c>
      <c r="M172" s="30" t="str">
        <f t="shared" si="13"/>
        <v>16/16</v>
      </c>
    </row>
    <row r="173" spans="1:13" ht="12.75">
      <c r="A173" s="27" t="s">
        <v>17</v>
      </c>
      <c r="B173" s="34" t="s">
        <v>263</v>
      </c>
      <c r="C173" s="15">
        <v>37135</v>
      </c>
      <c r="D173" s="36">
        <v>32</v>
      </c>
      <c r="E173" s="14">
        <v>0</v>
      </c>
      <c r="F173" s="14">
        <v>1</v>
      </c>
      <c r="G173" s="14">
        <v>1</v>
      </c>
      <c r="H173" s="14">
        <v>2</v>
      </c>
      <c r="I173" s="14">
        <v>4</v>
      </c>
      <c r="J173" s="14">
        <v>0</v>
      </c>
      <c r="K173" s="23">
        <f>(D173/10+7*E173+6*F173+5*G173+4*H173+2*I173+3*J173)/100</f>
        <v>0.302</v>
      </c>
      <c r="L173" s="24">
        <f t="shared" si="2"/>
        <v>0.302</v>
      </c>
      <c r="M173" s="30" t="str">
        <f>IF(AND(D173&gt;=82,K173&gt;=2),"64/64",IF(ROUNDUP(D173*0.4,0)&lt;=2,2,IF(ROUNDUP(D173*0.4,0)&lt;=4,4,IF(ROUNDUP(D173*0.4,0)&lt;=8,8,IF(ROUNDUP(D173*0.4,0)&lt;=12,12,IF(ROUNDUP(D173*0.4,0)&lt;=16,16,IF(ROUNDUP(D173*0.4,0)&lt;=24,24,32))))))&amp;"/"&amp;MIN(32,MAX(2,2^ROUNDUP(LOG(ROUNDUP(D173*0.4,0),2),0))))</f>
        <v>16/16</v>
      </c>
    </row>
  </sheetData>
  <mergeCells count="2">
    <mergeCell ref="K1:L1"/>
    <mergeCell ref="D1:J1"/>
  </mergeCells>
  <conditionalFormatting sqref="L3:L173">
    <cfRule type="expression" priority="1" dxfId="0" stopIfTrue="1">
      <formula>K3&gt;2</formula>
    </cfRule>
  </conditionalFormatting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Header>&amp;C&amp;"Arial,Bold Italic"&amp;16&amp;A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pane ySplit="2" topLeftCell="BM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6.28125" style="27" bestFit="1" customWidth="1"/>
    <col min="2" max="2" width="23.00390625" style="0" bestFit="1" customWidth="1"/>
    <col min="3" max="3" width="10.140625" style="15" customWidth="1"/>
    <col min="4" max="4" width="7.28125" style="0" bestFit="1" customWidth="1"/>
    <col min="5" max="5" width="4.00390625" style="0" bestFit="1" customWidth="1"/>
    <col min="6" max="8" width="5.00390625" style="0" bestFit="1" customWidth="1"/>
    <col min="9" max="9" width="4.7109375" style="0" customWidth="1"/>
    <col min="10" max="10" width="6.00390625" style="0" customWidth="1"/>
    <col min="11" max="12" width="8.7109375" style="0" customWidth="1"/>
    <col min="13" max="13" width="7.28125" style="0" bestFit="1" customWidth="1"/>
  </cols>
  <sheetData>
    <row r="1" spans="1:13" s="16" customFormat="1" ht="15.75">
      <c r="A1" s="25"/>
      <c r="C1" s="17"/>
      <c r="D1" s="37" t="s">
        <v>27</v>
      </c>
      <c r="E1" s="38"/>
      <c r="F1" s="38"/>
      <c r="G1" s="38"/>
      <c r="H1" s="38"/>
      <c r="I1" s="38"/>
      <c r="J1" s="39"/>
      <c r="K1" s="37" t="s">
        <v>28</v>
      </c>
      <c r="L1" s="38"/>
      <c r="M1" s="28" t="s">
        <v>63</v>
      </c>
    </row>
    <row r="2" spans="1:13" s="16" customFormat="1" ht="16.5" thickBot="1">
      <c r="A2" s="26" t="s">
        <v>67</v>
      </c>
      <c r="B2" s="18" t="s">
        <v>29</v>
      </c>
      <c r="C2" s="19" t="s">
        <v>30</v>
      </c>
      <c r="D2" s="31" t="s">
        <v>31</v>
      </c>
      <c r="E2" s="32" t="s">
        <v>264</v>
      </c>
      <c r="F2" s="32" t="s">
        <v>37</v>
      </c>
      <c r="G2" s="32" t="s">
        <v>265</v>
      </c>
      <c r="H2" s="32" t="s">
        <v>266</v>
      </c>
      <c r="I2" s="32" t="s">
        <v>33</v>
      </c>
      <c r="J2" s="32" t="s">
        <v>36</v>
      </c>
      <c r="K2" s="21" t="s">
        <v>65</v>
      </c>
      <c r="L2" s="20" t="s">
        <v>66</v>
      </c>
      <c r="M2" s="29" t="s">
        <v>64</v>
      </c>
    </row>
    <row r="3" spans="1:13" ht="12.75">
      <c r="A3" s="27" t="s">
        <v>17</v>
      </c>
      <c r="B3" s="34" t="s">
        <v>263</v>
      </c>
      <c r="C3" s="15">
        <v>37135</v>
      </c>
      <c r="D3" s="36">
        <v>32</v>
      </c>
      <c r="E3" s="14">
        <v>0</v>
      </c>
      <c r="F3" s="14">
        <v>1</v>
      </c>
      <c r="G3" s="14">
        <v>1</v>
      </c>
      <c r="H3" s="14">
        <v>2</v>
      </c>
      <c r="I3" s="14">
        <v>4</v>
      </c>
      <c r="J3" s="14">
        <v>0</v>
      </c>
      <c r="K3" s="23">
        <f>(D3/5+7*E3+6*F3+5*G3+4*H3+9*I3+3*J3)/100</f>
        <v>0.614</v>
      </c>
      <c r="L3" s="24">
        <f>MIN(K3,2)</f>
        <v>0.614</v>
      </c>
      <c r="M3" s="30" t="str">
        <f>IF(ROUNDUP(D3*0.4,0)&lt;=2,2,IF(ROUNDUP(D3*0.4,0)&lt;=4,4,IF(ROUNDUP(D3*0.4,0)&lt;=8,8,IF(ROUNDUP(D3*0.4,0)&lt;=12,12,IF(ROUNDUP(D3*0.4,0)&lt;=16,16,IF(ROUNDUP(D3*0.4,0)&lt;=24,24,32))))))&amp;"/"&amp;MIN(32,MAX(2,2^ROUNDUP(LOG(ROUNDUP(D3*0.4,0),2),0)))</f>
        <v>16/16</v>
      </c>
    </row>
  </sheetData>
  <mergeCells count="2">
    <mergeCell ref="K1:L1"/>
    <mergeCell ref="D1:J1"/>
  </mergeCells>
  <conditionalFormatting sqref="L3">
    <cfRule type="expression" priority="1" dxfId="0" stopIfTrue="1">
      <formula>K3&gt;2</formula>
    </cfRule>
  </conditionalFormatting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Header>&amp;C&amp;"Arial,Bold Italic"&amp;16&amp;A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Sapery</cp:lastModifiedBy>
  <cp:lastPrinted>2001-01-31T15:31:16Z</cp:lastPrinted>
  <dcterms:created xsi:type="dcterms:W3CDTF">1997-11-22T17:25:04Z</dcterms:created>
  <dcterms:modified xsi:type="dcterms:W3CDTF">2001-07-27T13:47:57Z</dcterms:modified>
  <cp:category/>
  <cp:version/>
  <cp:contentType/>
  <cp:contentStatus/>
</cp:coreProperties>
</file>