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5255" windowHeight="14025" activeTab="2"/>
  </bookViews>
  <sheets>
    <sheet name="Men" sheetId="1" r:id="rId1"/>
    <sheet name="Women" sheetId="2" r:id="rId2"/>
    <sheet name="Combined" sheetId="3" r:id="rId3"/>
    <sheet name="Men's Epee" sheetId="4" r:id="rId4"/>
  </sheets>
  <calcPr calcId="145621"/>
</workbook>
</file>

<file path=xl/calcChain.xml><?xml version="1.0" encoding="utf-8"?>
<calcChain xmlns="http://schemas.openxmlformats.org/spreadsheetml/2006/main">
  <c r="N3" i="3" l="1"/>
  <c r="N4" i="3"/>
  <c r="N5" i="3"/>
  <c r="N6" i="3"/>
  <c r="N7" i="3"/>
  <c r="N8" i="3"/>
  <c r="N2" i="3"/>
  <c r="L3" i="2"/>
  <c r="L4" i="2"/>
  <c r="L5" i="2"/>
  <c r="L6" i="2"/>
  <c r="L7" i="2"/>
  <c r="L8" i="2"/>
  <c r="L2" i="2"/>
  <c r="L7" i="1"/>
  <c r="L8" i="1"/>
  <c r="L2" i="1"/>
  <c r="L3" i="1"/>
  <c r="L5" i="1"/>
  <c r="L6" i="1"/>
  <c r="L12" i="4" l="1"/>
  <c r="L23" i="4"/>
  <c r="L24" i="4"/>
  <c r="L4" i="4"/>
  <c r="L13" i="4"/>
  <c r="L10" i="4"/>
  <c r="L5" i="4"/>
  <c r="L15" i="4"/>
  <c r="L16" i="4"/>
  <c r="L18" i="4"/>
  <c r="L7" i="4"/>
  <c r="L11" i="4"/>
  <c r="L6" i="4"/>
  <c r="L9" i="4"/>
  <c r="L14" i="4"/>
  <c r="L3" i="4"/>
  <c r="L19" i="4"/>
  <c r="L2" i="4"/>
  <c r="L22" i="4"/>
  <c r="L21" i="4"/>
  <c r="L17" i="4"/>
  <c r="L20" i="4"/>
  <c r="L25" i="4"/>
  <c r="L8" i="4"/>
  <c r="J12" i="4"/>
  <c r="K12" i="4" s="1"/>
  <c r="J23" i="4"/>
  <c r="K23" i="4" s="1"/>
  <c r="J24" i="4"/>
  <c r="K24" i="4" s="1"/>
  <c r="J4" i="4"/>
  <c r="K4" i="4" s="1"/>
  <c r="J13" i="4"/>
  <c r="K13" i="4" s="1"/>
  <c r="J10" i="4"/>
  <c r="K10" i="4" s="1"/>
  <c r="J5" i="4"/>
  <c r="K5" i="4" s="1"/>
  <c r="J15" i="4"/>
  <c r="K15" i="4" s="1"/>
  <c r="J16" i="4"/>
  <c r="K16" i="4" s="1"/>
  <c r="J18" i="4"/>
  <c r="K18" i="4" s="1"/>
  <c r="J7" i="4"/>
  <c r="K7" i="4" s="1"/>
  <c r="J11" i="4"/>
  <c r="K11" i="4" s="1"/>
  <c r="J6" i="4"/>
  <c r="K6" i="4" s="1"/>
  <c r="J9" i="4"/>
  <c r="K9" i="4" s="1"/>
  <c r="J14" i="4"/>
  <c r="K14" i="4" s="1"/>
  <c r="J3" i="4"/>
  <c r="K3" i="4" s="1"/>
  <c r="J19" i="4"/>
  <c r="K19" i="4" s="1"/>
  <c r="J2" i="4"/>
  <c r="K2" i="4" s="1"/>
  <c r="J22" i="4"/>
  <c r="K22" i="4" s="1"/>
  <c r="J21" i="4"/>
  <c r="K21" i="4" s="1"/>
  <c r="J17" i="4"/>
  <c r="K17" i="4" s="1"/>
  <c r="J20" i="4"/>
  <c r="K20" i="4" s="1"/>
  <c r="J25" i="4"/>
  <c r="K25" i="4" s="1"/>
  <c r="J8" i="4"/>
  <c r="K8" i="4" s="1"/>
  <c r="L4" i="3"/>
  <c r="I30" i="4" l="1"/>
  <c r="H30" i="4"/>
  <c r="I8" i="1"/>
  <c r="J8" i="1" s="1"/>
  <c r="I7" i="1"/>
  <c r="J7" i="1" s="1"/>
  <c r="I6" i="1"/>
  <c r="J6" i="1" s="1"/>
  <c r="I5" i="1"/>
  <c r="J5" i="1" s="1"/>
  <c r="I3" i="1"/>
  <c r="J3" i="1" s="1"/>
  <c r="I2" i="1"/>
  <c r="J2" i="1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B6" i="3"/>
  <c r="C6" i="3"/>
  <c r="E6" i="3"/>
  <c r="H6" i="3"/>
  <c r="G6" i="3"/>
  <c r="F8" i="3"/>
  <c r="F7" i="3"/>
  <c r="F5" i="3"/>
  <c r="F3" i="3"/>
  <c r="F2" i="3"/>
  <c r="G8" i="3"/>
  <c r="E8" i="3"/>
  <c r="C8" i="3"/>
  <c r="B8" i="3"/>
  <c r="B7" i="3"/>
  <c r="C7" i="3"/>
  <c r="E7" i="3"/>
  <c r="H7" i="3"/>
  <c r="H5" i="3"/>
  <c r="G5" i="3"/>
  <c r="C5" i="3"/>
  <c r="B5" i="3"/>
  <c r="H3" i="3"/>
  <c r="G3" i="3"/>
  <c r="E3" i="3"/>
  <c r="B3" i="3"/>
  <c r="H2" i="3"/>
  <c r="G2" i="3"/>
  <c r="E2" i="3"/>
  <c r="C2" i="3"/>
  <c r="J3" i="3" l="1"/>
  <c r="J8" i="3"/>
  <c r="K3" i="3"/>
  <c r="I3" i="3"/>
  <c r="K8" i="3"/>
  <c r="I8" i="3"/>
  <c r="K6" i="3"/>
  <c r="J2" i="3"/>
  <c r="I6" i="3"/>
  <c r="K2" i="3"/>
  <c r="I2" i="3"/>
  <c r="J6" i="3"/>
  <c r="I5" i="3"/>
  <c r="J7" i="3"/>
  <c r="K5" i="3"/>
  <c r="J5" i="3"/>
  <c r="K7" i="3"/>
  <c r="I7" i="3"/>
  <c r="L6" i="3" l="1"/>
  <c r="L3" i="3"/>
  <c r="L8" i="3"/>
  <c r="L5" i="3"/>
  <c r="L2" i="3"/>
  <c r="L7" i="3"/>
</calcChain>
</file>

<file path=xl/sharedStrings.xml><?xml version="1.0" encoding="utf-8"?>
<sst xmlns="http://schemas.openxmlformats.org/spreadsheetml/2006/main" count="195" uniqueCount="50">
  <si>
    <t>Brown</t>
  </si>
  <si>
    <t>Columbia</t>
  </si>
  <si>
    <t>Cornell</t>
  </si>
  <si>
    <t>Harvard</t>
  </si>
  <si>
    <t>Princeton</t>
  </si>
  <si>
    <t>Yale</t>
  </si>
  <si>
    <t>Penn</t>
  </si>
  <si>
    <t>V</t>
  </si>
  <si>
    <t>D</t>
  </si>
  <si>
    <t>N</t>
  </si>
  <si>
    <t>V/N</t>
  </si>
  <si>
    <t>V/15</t>
  </si>
  <si>
    <t>All-Ivy</t>
  </si>
  <si>
    <t>T</t>
  </si>
  <si>
    <t>Fishler</t>
  </si>
  <si>
    <t>1-2</t>
  </si>
  <si>
    <t>Gannon-O'G</t>
  </si>
  <si>
    <t>2-1</t>
  </si>
  <si>
    <t>Isaac</t>
  </si>
  <si>
    <t>0-2</t>
  </si>
  <si>
    <t>Jow</t>
  </si>
  <si>
    <t>0-1</t>
  </si>
  <si>
    <t>Hawrot</t>
  </si>
  <si>
    <t>Raynis</t>
  </si>
  <si>
    <t>Badger</t>
  </si>
  <si>
    <t>McGuire</t>
  </si>
  <si>
    <t>Chiclana</t>
  </si>
  <si>
    <t>McDonald</t>
  </si>
  <si>
    <t>0-3</t>
  </si>
  <si>
    <t>Tapai</t>
  </si>
  <si>
    <t>Leahy</t>
  </si>
  <si>
    <t>Hadzic</t>
  </si>
  <si>
    <t>Cohen</t>
  </si>
  <si>
    <t>Saunders</t>
  </si>
  <si>
    <t>Mappin-K</t>
  </si>
  <si>
    <t>3-0</t>
  </si>
  <si>
    <t>Yergler</t>
  </si>
  <si>
    <t>O'Donnell</t>
  </si>
  <si>
    <t>Kelley</t>
  </si>
  <si>
    <t>1-1</t>
  </si>
  <si>
    <t>Ferguson</t>
  </si>
  <si>
    <t>Pts</t>
  </si>
  <si>
    <t>Meyers</t>
  </si>
  <si>
    <t>2-0</t>
  </si>
  <si>
    <t>1-0</t>
  </si>
  <si>
    <t>Wan</t>
  </si>
  <si>
    <t>Kirschen</t>
  </si>
  <si>
    <t>1</t>
  </si>
  <si>
    <t>2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</si>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</sst>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_);\(0.000\)"/>
    <numFmt numFmtId="165" formatCode="0_);\(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37" fontId="0" fillId="0" borderId="0" xfId="0" applyNumberFormat="1" applyAlignment="1">
      <alignment horizontal="right"/>
    </xf>
    <xf numFmtId="164" fontId="0" fillId="0" borderId="0" xfId="0" applyNumberFormat="1"/>
    <xf numFmtId="49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165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quotePrefix="1" applyNumberFormat="1" applyFont="1" applyBorder="1" applyAlignment="1">
      <alignment horizontal="center"/>
    </xf>
    <xf numFmtId="165" fontId="2" fillId="0" borderId="1" xfId="0" quotePrefix="1" applyNumberFormat="1" applyFont="1" applyFill="1" applyBorder="1" applyAlignment="1">
      <alignment horizontal="center"/>
    </xf>
    <xf numFmtId="49" fontId="0" fillId="0" borderId="12" xfId="0" quotePrefix="1" applyNumberFormat="1" applyFill="1" applyBorder="1" applyAlignment="1">
      <alignment horizontal="center"/>
    </xf>
    <xf numFmtId="37" fontId="0" fillId="0" borderId="2" xfId="0" applyNumberFormat="1" applyFill="1" applyBorder="1" applyAlignment="1">
      <alignment horizontal="right"/>
    </xf>
    <xf numFmtId="37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/>
    <xf numFmtId="49" fontId="0" fillId="0" borderId="3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/>
    </xf>
    <xf numFmtId="49" fontId="0" fillId="0" borderId="3" xfId="0" quotePrefix="1" applyNumberFormat="1" applyFill="1" applyBorder="1" applyAlignment="1">
      <alignment horizontal="center"/>
    </xf>
    <xf numFmtId="49" fontId="0" fillId="0" borderId="4" xfId="0" quotePrefix="1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0" fillId="0" borderId="6" xfId="0" quotePrefix="1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0" fillId="0" borderId="7" xfId="0" quotePrefix="1" applyNumberForma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1" xfId="0" applyFont="1" applyBorder="1"/>
    <xf numFmtId="0" fontId="2" fillId="4" borderId="1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1" xfId="0" applyNumberFormat="1" applyBorder="1"/>
    <xf numFmtId="49" fontId="0" fillId="0" borderId="11" xfId="0" quotePrefix="1" applyNumberFormat="1" applyFill="1" applyBorder="1" applyAlignment="1">
      <alignment horizontal="center"/>
    </xf>
    <xf numFmtId="49" fontId="0" fillId="0" borderId="13" xfId="0" quotePrefix="1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37" fontId="0" fillId="0" borderId="0" xfId="0" applyNumberFormat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49" fontId="0" fillId="5" borderId="3" xfId="0" quotePrefix="1" applyNumberFormat="1" applyFill="1" applyBorder="1" applyAlignment="1">
      <alignment horizontal="center"/>
    </xf>
    <xf numFmtId="49" fontId="0" fillId="5" borderId="1" xfId="0" quotePrefix="1" applyNumberFormat="1" applyFill="1" applyBorder="1" applyAlignment="1">
      <alignment horizontal="center"/>
    </xf>
    <xf numFmtId="49" fontId="0" fillId="5" borderId="4" xfId="0" quotePrefix="1" applyNumberFormat="1" applyFill="1" applyBorder="1" applyAlignment="1">
      <alignment horizontal="center"/>
    </xf>
    <xf numFmtId="49" fontId="0" fillId="5" borderId="3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9" fontId="0" fillId="5" borderId="12" xfId="0" applyNumberFormat="1" applyFill="1" applyBorder="1" applyAlignment="1">
      <alignment horizontal="center"/>
    </xf>
    <xf numFmtId="49" fontId="4" fillId="0" borderId="9" xfId="0" applyNumberFormat="1" applyFont="1" applyBorder="1"/>
    <xf numFmtId="49" fontId="4" fillId="0" borderId="3" xfId="0" quotePrefix="1" applyNumberFormat="1" applyFont="1" applyFill="1" applyBorder="1" applyAlignment="1">
      <alignment horizontal="center"/>
    </xf>
    <xf numFmtId="49" fontId="4" fillId="5" borderId="1" xfId="0" quotePrefix="1" applyNumberFormat="1" applyFont="1" applyFill="1" applyBorder="1" applyAlignment="1">
      <alignment horizontal="center"/>
    </xf>
    <xf numFmtId="49" fontId="4" fillId="3" borderId="1" xfId="0" quotePrefix="1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/>
    </xf>
    <xf numFmtId="49" fontId="4" fillId="0" borderId="4" xfId="0" quotePrefix="1" applyNumberFormat="1" applyFont="1" applyFill="1" applyBorder="1" applyAlignment="1">
      <alignment horizontal="center"/>
    </xf>
    <xf numFmtId="37" fontId="4" fillId="0" borderId="2" xfId="0" applyNumberFormat="1" applyFont="1" applyFill="1" applyBorder="1" applyAlignment="1">
      <alignment horizontal="right"/>
    </xf>
    <xf numFmtId="37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/>
    <xf numFmtId="164" fontId="4" fillId="0" borderId="1" xfId="0" applyNumberFormat="1" applyFont="1" applyBorder="1"/>
    <xf numFmtId="49" fontId="4" fillId="3" borderId="3" xfId="0" quotePrefix="1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3" borderId="4" xfId="0" quotePrefix="1" applyNumberFormat="1" applyFont="1" applyFill="1" applyBorder="1" applyAlignment="1">
      <alignment horizontal="center"/>
    </xf>
    <xf numFmtId="49" fontId="4" fillId="5" borderId="4" xfId="0" quotePrefix="1" applyNumberFormat="1" applyFont="1" applyFill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K1" sqref="K1"/>
    </sheetView>
  </sheetViews>
  <sheetFormatPr defaultRowHeight="15" x14ac:dyDescent="0.25"/>
  <cols>
    <col min="1" max="1" width="9.5703125" bestFit="1" customWidth="1"/>
    <col min="2" max="8" width="9.140625" style="1"/>
    <col min="9" max="10" width="2.7109375" style="13" bestFit="1" customWidth="1"/>
    <col min="11" max="11" width="5.7109375" style="1" bestFit="1" customWidth="1"/>
    <col min="12" max="12" width="3" bestFit="1" customWidth="1"/>
  </cols>
  <sheetData>
    <row r="1" spans="1:12" s="1" customFormat="1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4</v>
      </c>
      <c r="H1" s="3" t="s">
        <v>5</v>
      </c>
      <c r="I1" s="40" t="s">
        <v>7</v>
      </c>
      <c r="J1" s="40" t="s">
        <v>8</v>
      </c>
      <c r="K1" s="2" t="s">
        <v>49</v>
      </c>
      <c r="L1"/>
    </row>
    <row r="2" spans="1:12" x14ac:dyDescent="0.25">
      <c r="A2" s="4" t="s">
        <v>0</v>
      </c>
      <c r="B2" s="18"/>
      <c r="C2" s="19">
        <v>8</v>
      </c>
      <c r="D2" s="21"/>
      <c r="E2" s="19">
        <v>9</v>
      </c>
      <c r="F2" s="19">
        <v>14</v>
      </c>
      <c r="G2" s="19">
        <v>11</v>
      </c>
      <c r="H2" s="19">
        <v>10</v>
      </c>
      <c r="I2" s="13">
        <f>IF(B2&gt;13,1,0)+IF(C2&gt;13,1,0)+IF(E2&gt;13,1,0)+IF(F2&gt;13,1,0)+IF(G2&gt;13,1,0)+IF(H2&gt;13,1,0)</f>
        <v>1</v>
      </c>
      <c r="J2" s="14">
        <f>COUNT(B2:H2)-I2</f>
        <v>4</v>
      </c>
      <c r="K2" s="58">
        <v>5</v>
      </c>
      <c r="L2">
        <f t="shared" ref="L1:L8" si="0">SUM(B2:H2)</f>
        <v>52</v>
      </c>
    </row>
    <row r="3" spans="1:12" x14ac:dyDescent="0.25">
      <c r="A3" s="4" t="s">
        <v>1</v>
      </c>
      <c r="B3" s="19">
        <v>19</v>
      </c>
      <c r="C3" s="18"/>
      <c r="D3" s="21"/>
      <c r="E3" s="19">
        <v>12</v>
      </c>
      <c r="F3" s="19">
        <v>12</v>
      </c>
      <c r="G3" s="19">
        <v>13</v>
      </c>
      <c r="H3" s="22">
        <v>18</v>
      </c>
      <c r="I3" s="13">
        <f>IF(B3&gt;13,1,0)+IF(C3&gt;13,1,0)+IF(E3&gt;13,1,0)+IF(F3&gt;13,1,0)+IF(G3&gt;13,1,0)+IF(H3&gt;13,1,0)</f>
        <v>2</v>
      </c>
      <c r="J3" s="14">
        <f t="shared" ref="J3:J8" si="1">COUNT(B3:H3)-I3</f>
        <v>3</v>
      </c>
      <c r="K3" s="1">
        <v>3</v>
      </c>
      <c r="L3">
        <f t="shared" si="0"/>
        <v>74</v>
      </c>
    </row>
    <row r="4" spans="1:12" x14ac:dyDescent="0.25">
      <c r="A4" s="4" t="s">
        <v>2</v>
      </c>
      <c r="B4" s="21"/>
      <c r="C4" s="21"/>
      <c r="D4" s="18"/>
      <c r="E4" s="21"/>
      <c r="F4" s="21"/>
      <c r="G4" s="21"/>
      <c r="H4" s="21"/>
      <c r="I4" s="43"/>
      <c r="J4" s="44"/>
    </row>
    <row r="5" spans="1:12" x14ac:dyDescent="0.25">
      <c r="A5" s="4" t="s">
        <v>3</v>
      </c>
      <c r="B5" s="19">
        <v>18</v>
      </c>
      <c r="C5" s="19">
        <v>15</v>
      </c>
      <c r="D5" s="21"/>
      <c r="E5" s="18"/>
      <c r="F5" s="20">
        <v>14</v>
      </c>
      <c r="G5" s="19">
        <v>13</v>
      </c>
      <c r="H5" s="19">
        <v>15</v>
      </c>
      <c r="I5" s="13">
        <f t="shared" ref="I5:I8" si="2">IF(B5&gt;13,1,0)+IF(C5&gt;13,1,0)+IF(E5&gt;13,1,0)+IF(F5&gt;13,1,0)+IF(G5&gt;13,1,0)+IF(H5&gt;13,1,0)</f>
        <v>4</v>
      </c>
      <c r="J5" s="14">
        <f t="shared" si="1"/>
        <v>1</v>
      </c>
      <c r="K5" s="1">
        <v>2</v>
      </c>
      <c r="L5">
        <f t="shared" si="0"/>
        <v>75</v>
      </c>
    </row>
    <row r="6" spans="1:12" x14ac:dyDescent="0.25">
      <c r="A6" s="4" t="s">
        <v>6</v>
      </c>
      <c r="B6" s="19">
        <v>13</v>
      </c>
      <c r="C6" s="19">
        <v>15</v>
      </c>
      <c r="D6" s="21"/>
      <c r="E6" s="20">
        <v>13</v>
      </c>
      <c r="F6" s="18"/>
      <c r="G6" s="19">
        <v>8</v>
      </c>
      <c r="H6" s="19">
        <v>16</v>
      </c>
      <c r="I6" s="13">
        <f t="shared" si="2"/>
        <v>2</v>
      </c>
      <c r="J6" s="14">
        <f t="shared" si="1"/>
        <v>3</v>
      </c>
      <c r="K6" s="1">
        <v>3</v>
      </c>
      <c r="L6">
        <f>SUM(B6:H6)</f>
        <v>65</v>
      </c>
    </row>
    <row r="7" spans="1:12" x14ac:dyDescent="0.25">
      <c r="A7" s="4" t="s">
        <v>4</v>
      </c>
      <c r="B7" s="19">
        <v>16</v>
      </c>
      <c r="C7" s="19">
        <v>14</v>
      </c>
      <c r="D7" s="21"/>
      <c r="E7" s="19">
        <v>14</v>
      </c>
      <c r="F7" s="19">
        <v>19</v>
      </c>
      <c r="G7" s="18"/>
      <c r="H7" s="19">
        <v>18</v>
      </c>
      <c r="I7" s="13">
        <f t="shared" si="2"/>
        <v>5</v>
      </c>
      <c r="J7" s="14">
        <f t="shared" si="1"/>
        <v>0</v>
      </c>
      <c r="K7" s="1">
        <v>1</v>
      </c>
      <c r="L7">
        <f t="shared" si="0"/>
        <v>81</v>
      </c>
    </row>
    <row r="8" spans="1:12" x14ac:dyDescent="0.25">
      <c r="A8" s="4" t="s">
        <v>5</v>
      </c>
      <c r="B8" s="19">
        <v>17</v>
      </c>
      <c r="C8" s="22">
        <v>9</v>
      </c>
      <c r="D8" s="21"/>
      <c r="E8" s="19">
        <v>12</v>
      </c>
      <c r="F8" s="19">
        <v>11</v>
      </c>
      <c r="G8" s="19">
        <v>9</v>
      </c>
      <c r="H8" s="18"/>
      <c r="I8" s="13">
        <f t="shared" si="2"/>
        <v>1</v>
      </c>
      <c r="J8" s="14">
        <f t="shared" si="1"/>
        <v>4</v>
      </c>
      <c r="K8" s="1">
        <v>5</v>
      </c>
      <c r="L8">
        <f t="shared" si="0"/>
        <v>58</v>
      </c>
    </row>
  </sheetData>
  <printOptions horizontalCentered="1"/>
  <pageMargins left="0.45" right="0.45" top="0.75" bottom="0.75" header="0.3" footer="0.3"/>
  <pageSetup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L1" sqref="L1:L1048576"/>
    </sheetView>
  </sheetViews>
  <sheetFormatPr defaultRowHeight="15" x14ac:dyDescent="0.25"/>
  <cols>
    <col min="1" max="1" width="9.5703125" bestFit="1" customWidth="1"/>
    <col min="2" max="8" width="9.140625" style="1"/>
    <col min="9" max="10" width="2.7109375" style="13" bestFit="1" customWidth="1"/>
    <col min="11" max="11" width="5.7109375" style="1" bestFit="1" customWidth="1"/>
    <col min="12" max="12" width="4.7109375" bestFit="1" customWidth="1"/>
  </cols>
  <sheetData>
    <row r="1" spans="1:12" s="1" customFormat="1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4</v>
      </c>
      <c r="H1" s="3" t="s">
        <v>5</v>
      </c>
      <c r="I1" s="40" t="s">
        <v>7</v>
      </c>
      <c r="J1" s="40" t="s">
        <v>8</v>
      </c>
      <c r="K1" s="2" t="s">
        <v>49</v>
      </c>
    </row>
    <row r="2" spans="1:12" x14ac:dyDescent="0.25">
      <c r="A2" s="41" t="s">
        <v>0</v>
      </c>
      <c r="B2" s="23"/>
      <c r="C2" s="24">
        <v>4</v>
      </c>
      <c r="D2" s="25">
        <v>14</v>
      </c>
      <c r="E2" s="24">
        <v>9</v>
      </c>
      <c r="F2" s="24">
        <v>8</v>
      </c>
      <c r="G2" s="24">
        <v>4</v>
      </c>
      <c r="H2" s="24">
        <v>13</v>
      </c>
      <c r="I2" s="13">
        <f>IF(B2&gt;13,1,0)+IF(C2&gt;13,1,0)+IF(D2&gt;13,1,0)+IF(E2&gt;13,1,0)+IF(F2&gt;13,1,0)+IF(G2&gt;13,1,0)+IF(H2&gt;13,1,0)</f>
        <v>1</v>
      </c>
      <c r="J2" s="14">
        <f>COUNT(B2:H2)-I2</f>
        <v>5</v>
      </c>
      <c r="K2" s="59">
        <v>6</v>
      </c>
      <c r="L2" s="75">
        <f>SUM(B2:H2)</f>
        <v>52</v>
      </c>
    </row>
    <row r="3" spans="1:12" x14ac:dyDescent="0.25">
      <c r="A3" s="41" t="s">
        <v>1</v>
      </c>
      <c r="B3" s="24">
        <v>23</v>
      </c>
      <c r="C3" s="23"/>
      <c r="D3" s="24">
        <v>21</v>
      </c>
      <c r="E3" s="24">
        <v>14</v>
      </c>
      <c r="F3" s="24">
        <v>15</v>
      </c>
      <c r="G3" s="24">
        <v>9</v>
      </c>
      <c r="H3" s="24">
        <v>22</v>
      </c>
      <c r="I3" s="13">
        <f t="shared" ref="I3:I8" si="0">IF(B3&gt;13,1,0)+IF(C3&gt;13,1,0)+IF(D3&gt;13,1,0)+IF(E3&gt;13,1,0)+IF(F3&gt;13,1,0)+IF(G3&gt;13,1,0)+IF(H3&gt;13,1,0)</f>
        <v>5</v>
      </c>
      <c r="J3" s="14">
        <f t="shared" ref="J3:J8" si="1">COUNT(B3:H3)-I3</f>
        <v>1</v>
      </c>
      <c r="K3" s="59">
        <v>2</v>
      </c>
      <c r="L3" s="75">
        <f t="shared" ref="L3:L8" si="2">SUM(B3:H3)</f>
        <v>104</v>
      </c>
    </row>
    <row r="4" spans="1:12" x14ac:dyDescent="0.25">
      <c r="A4" s="41" t="s">
        <v>2</v>
      </c>
      <c r="B4" s="24">
        <v>13</v>
      </c>
      <c r="C4" s="24">
        <v>6</v>
      </c>
      <c r="D4" s="23"/>
      <c r="E4" s="24">
        <v>9</v>
      </c>
      <c r="F4" s="24">
        <v>10</v>
      </c>
      <c r="G4" s="24">
        <v>4</v>
      </c>
      <c r="H4" s="24">
        <v>11</v>
      </c>
      <c r="I4" s="13">
        <f t="shared" si="0"/>
        <v>0</v>
      </c>
      <c r="J4" s="14">
        <f t="shared" si="1"/>
        <v>6</v>
      </c>
      <c r="K4" s="59">
        <v>7</v>
      </c>
      <c r="L4" s="75">
        <f t="shared" si="2"/>
        <v>53</v>
      </c>
    </row>
    <row r="5" spans="1:12" x14ac:dyDescent="0.25">
      <c r="A5" s="41" t="s">
        <v>3</v>
      </c>
      <c r="B5" s="24">
        <v>18</v>
      </c>
      <c r="C5" s="24">
        <v>13</v>
      </c>
      <c r="D5" s="24">
        <v>18</v>
      </c>
      <c r="E5" s="23"/>
      <c r="F5" s="26">
        <v>15</v>
      </c>
      <c r="G5" s="24">
        <v>9</v>
      </c>
      <c r="H5" s="24">
        <v>21</v>
      </c>
      <c r="I5" s="13">
        <f t="shared" si="0"/>
        <v>4</v>
      </c>
      <c r="J5" s="14">
        <f t="shared" si="1"/>
        <v>2</v>
      </c>
      <c r="K5" s="1">
        <v>3</v>
      </c>
      <c r="L5" s="75">
        <f t="shared" si="2"/>
        <v>94</v>
      </c>
    </row>
    <row r="6" spans="1:12" x14ac:dyDescent="0.25">
      <c r="A6" s="41" t="s">
        <v>6</v>
      </c>
      <c r="B6" s="24">
        <v>19</v>
      </c>
      <c r="C6" s="24">
        <v>12</v>
      </c>
      <c r="D6" s="24">
        <v>17</v>
      </c>
      <c r="E6" s="26">
        <v>12</v>
      </c>
      <c r="F6" s="23"/>
      <c r="G6" s="24">
        <v>11</v>
      </c>
      <c r="H6" s="24">
        <v>20</v>
      </c>
      <c r="I6" s="13">
        <f t="shared" si="0"/>
        <v>3</v>
      </c>
      <c r="J6" s="14">
        <f t="shared" si="1"/>
        <v>3</v>
      </c>
      <c r="K6" s="1">
        <v>4</v>
      </c>
      <c r="L6" s="75">
        <f t="shared" si="2"/>
        <v>91</v>
      </c>
    </row>
    <row r="7" spans="1:12" x14ac:dyDescent="0.25">
      <c r="A7" s="41" t="s">
        <v>4</v>
      </c>
      <c r="B7" s="24">
        <v>23</v>
      </c>
      <c r="C7" s="24">
        <v>18</v>
      </c>
      <c r="D7" s="24">
        <v>23</v>
      </c>
      <c r="E7" s="24">
        <v>18</v>
      </c>
      <c r="F7" s="24">
        <v>16</v>
      </c>
      <c r="G7" s="23"/>
      <c r="H7" s="24">
        <v>25</v>
      </c>
      <c r="I7" s="13">
        <f t="shared" si="0"/>
        <v>6</v>
      </c>
      <c r="J7" s="14">
        <f t="shared" si="1"/>
        <v>0</v>
      </c>
      <c r="K7" s="1">
        <v>1</v>
      </c>
      <c r="L7" s="75">
        <f t="shared" si="2"/>
        <v>123</v>
      </c>
    </row>
    <row r="8" spans="1:12" x14ac:dyDescent="0.25">
      <c r="A8" s="41" t="s">
        <v>5</v>
      </c>
      <c r="B8" s="24">
        <v>14</v>
      </c>
      <c r="C8" s="24">
        <v>5</v>
      </c>
      <c r="D8" s="24">
        <v>16</v>
      </c>
      <c r="E8" s="24">
        <v>6</v>
      </c>
      <c r="F8" s="24">
        <v>7</v>
      </c>
      <c r="G8" s="24">
        <v>2</v>
      </c>
      <c r="H8" s="23"/>
      <c r="I8" s="13">
        <f t="shared" si="0"/>
        <v>2</v>
      </c>
      <c r="J8" s="14">
        <f t="shared" si="1"/>
        <v>4</v>
      </c>
      <c r="K8" s="1">
        <v>5</v>
      </c>
      <c r="L8" s="75">
        <f t="shared" si="2"/>
        <v>50</v>
      </c>
    </row>
  </sheetData>
  <pageMargins left="0.7" right="0.7" top="0.75" bottom="0.75" header="0.3" footer="0.3"/>
  <pageSetup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N1" sqref="N1"/>
    </sheetView>
  </sheetViews>
  <sheetFormatPr defaultRowHeight="15" x14ac:dyDescent="0.25"/>
  <cols>
    <col min="1" max="1" width="9.5703125" style="5" bestFit="1" customWidth="1"/>
    <col min="2" max="8" width="9.140625" style="1"/>
    <col min="9" max="9" width="4" style="13" customWidth="1"/>
    <col min="10" max="10" width="4.85546875" style="13" customWidth="1"/>
    <col min="11" max="11" width="2.7109375" bestFit="1" customWidth="1"/>
    <col min="12" max="12" width="4" style="51" bestFit="1" customWidth="1"/>
    <col min="13" max="13" width="5.7109375" style="1" bestFit="1" customWidth="1"/>
    <col min="14" max="14" width="4" bestFit="1" customWidth="1"/>
  </cols>
  <sheetData>
    <row r="1" spans="1:14" s="2" customFormat="1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4</v>
      </c>
      <c r="H1" s="3" t="s">
        <v>5</v>
      </c>
      <c r="I1" s="40" t="s">
        <v>7</v>
      </c>
      <c r="J1" s="40" t="s">
        <v>8</v>
      </c>
      <c r="K1" s="2" t="s">
        <v>13</v>
      </c>
      <c r="L1" s="2" t="s">
        <v>41</v>
      </c>
      <c r="M1" s="2" t="s">
        <v>49</v>
      </c>
    </row>
    <row r="2" spans="1:14" x14ac:dyDescent="0.25">
      <c r="A2" s="4" t="s">
        <v>0</v>
      </c>
      <c r="B2" s="18"/>
      <c r="C2" s="19">
        <f>Men!C2+Women!C2</f>
        <v>12</v>
      </c>
      <c r="D2" s="21"/>
      <c r="E2" s="19">
        <f>Men!E2+Women!E2</f>
        <v>18</v>
      </c>
      <c r="F2" s="19">
        <f>Men!F2+Women!F2</f>
        <v>22</v>
      </c>
      <c r="G2" s="19">
        <f>Men!G2+Women!G2</f>
        <v>15</v>
      </c>
      <c r="H2" s="19">
        <f>Men!H2+Women!H2</f>
        <v>23</v>
      </c>
      <c r="I2" s="13">
        <f>IF($C2&gt;27,1,0)+IF($E2&gt;27,1,0)+IF($F2&gt;27,1,0)+IF($G2&gt;27,1,0)+IF($H2&gt;27,1,0)</f>
        <v>0</v>
      </c>
      <c r="J2" s="13">
        <f>IF(B3&gt;27,1,0)+IF(B5&gt;27,1,0)+IF(B6&gt;27,1,0)+IF(B7&gt;27,1,0)+IF(B8&gt;27,1,0)</f>
        <v>5</v>
      </c>
      <c r="K2" s="13">
        <f>IF($C2=27,1,0)+IF($E2=27,1,0)+IF($F2=27,1,0)+IF($G2=27,1,0)+IF($H2=27,1,0)</f>
        <v>0</v>
      </c>
      <c r="L2" s="51">
        <f>I2+K2/2</f>
        <v>0</v>
      </c>
      <c r="M2" s="1">
        <v>6</v>
      </c>
      <c r="N2">
        <f>SUM(B2:H2)</f>
        <v>90</v>
      </c>
    </row>
    <row r="3" spans="1:14" x14ac:dyDescent="0.25">
      <c r="A3" s="4" t="s">
        <v>1</v>
      </c>
      <c r="B3" s="19">
        <f>Men!B3+Women!B3</f>
        <v>42</v>
      </c>
      <c r="C3" s="18"/>
      <c r="D3" s="21"/>
      <c r="E3" s="19">
        <f>Men!E3+Women!E3</f>
        <v>26</v>
      </c>
      <c r="F3" s="19">
        <f>Men!F3+Women!F3</f>
        <v>27</v>
      </c>
      <c r="G3" s="19">
        <f>Men!G3+Women!G3</f>
        <v>22</v>
      </c>
      <c r="H3" s="19">
        <f>Men!H3+Women!H3</f>
        <v>40</v>
      </c>
      <c r="I3" s="13">
        <f>IF($B3&gt;27,1,0)+IF($E3&gt;27,1,0)+IF($F3&gt;27,1,0)+IF($G3&gt;27,1,0)+IF($H3&gt;27,1,0)</f>
        <v>2</v>
      </c>
      <c r="J3" s="13">
        <f>IF(C2&gt;27,1,0)+IF(C5&gt;27,1,0)+IF(C6&gt;27,1,0)+IF(C7&gt;27,1,0)+IF(C8&gt;27,1,0)</f>
        <v>2</v>
      </c>
      <c r="K3" s="13">
        <f>IF($B3=27,1,0)+IF($E3=27,1,0)+IF($F3=27,1,0)+IF($G3=27,1,0)+IF($H3=27,1,0)</f>
        <v>1</v>
      </c>
      <c r="L3" s="51">
        <f t="shared" ref="L3:L8" si="0">I3+K3/2</f>
        <v>2.5</v>
      </c>
      <c r="M3" s="1">
        <v>3</v>
      </c>
      <c r="N3">
        <f t="shared" ref="N3:N8" si="1">SUM(B3:H3)</f>
        <v>157</v>
      </c>
    </row>
    <row r="4" spans="1:14" x14ac:dyDescent="0.25">
      <c r="A4" s="4" t="s">
        <v>2</v>
      </c>
      <c r="B4" s="21"/>
      <c r="C4" s="21"/>
      <c r="D4" s="42"/>
      <c r="E4" s="21"/>
      <c r="F4" s="21"/>
      <c r="G4" s="21"/>
      <c r="H4" s="21"/>
      <c r="I4" s="43"/>
      <c r="J4" s="43"/>
      <c r="K4" s="43"/>
      <c r="L4" s="51">
        <f t="shared" si="0"/>
        <v>0</v>
      </c>
      <c r="N4">
        <f t="shared" si="1"/>
        <v>0</v>
      </c>
    </row>
    <row r="5" spans="1:14" x14ac:dyDescent="0.25">
      <c r="A5" s="4" t="s">
        <v>3</v>
      </c>
      <c r="B5" s="19">
        <f>Men!B5+Women!B5</f>
        <v>36</v>
      </c>
      <c r="C5" s="19">
        <f>Men!C5+Women!C5</f>
        <v>28</v>
      </c>
      <c r="D5" s="21"/>
      <c r="E5" s="18"/>
      <c r="F5" s="19">
        <f>Men!F5+Women!F5</f>
        <v>29</v>
      </c>
      <c r="G5" s="19">
        <f>Men!G5+Women!G5</f>
        <v>22</v>
      </c>
      <c r="H5" s="19">
        <f>Men!H5+Women!H5</f>
        <v>36</v>
      </c>
      <c r="I5" s="13">
        <f>IF($B5&gt;27,1,0)+IF($C5&gt;27,1,0)+IF($F5&gt;27,1,0)+IF($G5&gt;27,1,0)+IF($H5&gt;27,1,0)</f>
        <v>4</v>
      </c>
      <c r="J5" s="13">
        <f>IF(E2&gt;27,1,0)+IF(E3&gt;27,1,0)+IF(E6&gt;27,1,0)+IF(E7&gt;27,1,0)+IF(E8&gt;27,1,0)</f>
        <v>1</v>
      </c>
      <c r="K5" s="13">
        <f>IF($B5=27,1,0)+IF($C5=27,1,0)+IF($F5=27,1,0)+IF($G5=27,1,0)+IF($H5=27,1,0)</f>
        <v>0</v>
      </c>
      <c r="L5" s="51">
        <f t="shared" si="0"/>
        <v>4</v>
      </c>
      <c r="M5" s="1">
        <v>2</v>
      </c>
      <c r="N5">
        <f t="shared" si="1"/>
        <v>151</v>
      </c>
    </row>
    <row r="6" spans="1:14" x14ac:dyDescent="0.25">
      <c r="A6" s="4" t="s">
        <v>6</v>
      </c>
      <c r="B6" s="19">
        <f>Men!B6+Women!B6</f>
        <v>32</v>
      </c>
      <c r="C6" s="19">
        <f>Men!C6+Women!C6</f>
        <v>27</v>
      </c>
      <c r="D6" s="21"/>
      <c r="E6" s="19">
        <f>Men!E6+Women!E6</f>
        <v>25</v>
      </c>
      <c r="F6" s="18"/>
      <c r="G6" s="19">
        <f>Men!G6+Women!G6</f>
        <v>19</v>
      </c>
      <c r="H6" s="19">
        <f>Men!H6+Women!H6</f>
        <v>36</v>
      </c>
      <c r="I6" s="13">
        <f>IF($B6&gt;27,1,0)+IF($C6&gt;27,1,0)+IF($E6&gt;27,1,0)+IF($G6&gt;27,1,0)+IF($H6&gt;27,1,0)</f>
        <v>2</v>
      </c>
      <c r="J6" s="13">
        <f>IF(F2&gt;27,1,0)+IF(F3&gt;27,1,0)+IF(F5&gt;27,1,0)+IF(F7&gt;27,1,0)+IF(F8&gt;27,1,0)</f>
        <v>2</v>
      </c>
      <c r="K6" s="13">
        <f>IF($B6=27,1,0)+IF($C6=27,1,0)+IF($E6=27,1,0)+IF($G6=27,1,0)+IF($H6=27,1,0)</f>
        <v>1</v>
      </c>
      <c r="L6" s="51">
        <f t="shared" si="0"/>
        <v>2.5</v>
      </c>
      <c r="M6" s="1">
        <v>3</v>
      </c>
      <c r="N6">
        <f t="shared" si="1"/>
        <v>139</v>
      </c>
    </row>
    <row r="7" spans="1:14" x14ac:dyDescent="0.25">
      <c r="A7" s="4" t="s">
        <v>4</v>
      </c>
      <c r="B7" s="19">
        <f>Men!B7+Women!B7</f>
        <v>39</v>
      </c>
      <c r="C7" s="19">
        <f>Men!C7+Women!C7</f>
        <v>32</v>
      </c>
      <c r="D7" s="21"/>
      <c r="E7" s="19">
        <f>Men!E7+Women!E7</f>
        <v>32</v>
      </c>
      <c r="F7" s="19">
        <f>Men!F7+Women!F7</f>
        <v>35</v>
      </c>
      <c r="G7" s="18"/>
      <c r="H7" s="19">
        <f>Men!H7+Women!H7</f>
        <v>43</v>
      </c>
      <c r="I7" s="13">
        <f>IF($B7&gt;27,1,0)+IF($C7&gt;27,1,0)+IF($E7&gt;27,1,0)+IF($F7&gt;27,1,0)+IF($H7&gt;27,1,0)</f>
        <v>5</v>
      </c>
      <c r="J7" s="13">
        <f>IF(G2&gt;27,1,0)+IF(G3&gt;27,1,0)+IF(G5&gt;27,1,0)+IF(G6&gt;27,1,0)+IF(G8&gt;27,1,0)</f>
        <v>0</v>
      </c>
      <c r="K7" s="13">
        <f>IF($B7=27,1,0)+IF($C7=27,1,0)+IF($E7=27,1,0)+IF($F7=27,1,0)+IF($H7=27,1,0)</f>
        <v>0</v>
      </c>
      <c r="L7" s="51">
        <f t="shared" si="0"/>
        <v>5</v>
      </c>
      <c r="M7" s="1">
        <v>1</v>
      </c>
      <c r="N7">
        <f t="shared" si="1"/>
        <v>181</v>
      </c>
    </row>
    <row r="8" spans="1:14" x14ac:dyDescent="0.25">
      <c r="A8" s="4" t="s">
        <v>5</v>
      </c>
      <c r="B8" s="19">
        <f>Men!B8+Women!B8</f>
        <v>31</v>
      </c>
      <c r="C8" s="19">
        <f>Men!C8+Women!C8</f>
        <v>14</v>
      </c>
      <c r="D8" s="21"/>
      <c r="E8" s="19">
        <f>Men!E8+Women!E8</f>
        <v>18</v>
      </c>
      <c r="F8" s="19">
        <f>Men!F8+Women!F8</f>
        <v>18</v>
      </c>
      <c r="G8" s="19">
        <f>Men!G8+Women!G8</f>
        <v>11</v>
      </c>
      <c r="H8" s="18"/>
      <c r="I8" s="13">
        <f>IF($B8&gt;27,1,0)+IF($C8&gt;27,1,0)+IF($E8&gt;27,1,0)+IF($F8&gt;27,1,0)+IF($G8&gt;27,1,0)</f>
        <v>1</v>
      </c>
      <c r="J8" s="13">
        <f>IF(H2&gt;27,1,0)+IF(H3&gt;27,1,0)+IF(H5&gt;27,1,0)+IF(H6&gt;27,1,0)+IF(H7&gt;27,1,0)</f>
        <v>4</v>
      </c>
      <c r="K8" s="13">
        <f>IF($B8=27,1,0)+IF($C8=27,1,0)+IF($E8=27,1,0)+IF($F8=27,1,0)+IF($G8=27,1,0)</f>
        <v>0</v>
      </c>
      <c r="L8" s="51">
        <f t="shared" si="0"/>
        <v>1</v>
      </c>
      <c r="M8" s="1">
        <v>5</v>
      </c>
      <c r="N8">
        <f t="shared" si="1"/>
        <v>92</v>
      </c>
    </row>
  </sheetData>
  <pageMargins left="0.7" right="0.7" top="0.75" bottom="0.75" header="0.3" footer="0.3"/>
  <pageSetup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5" x14ac:dyDescent="0.25"/>
  <cols>
    <col min="1" max="1" width="12" style="7" bestFit="1" customWidth="1"/>
    <col min="2" max="7" width="9.140625" style="6"/>
    <col min="8" max="9" width="4.7109375" style="8" bestFit="1" customWidth="1"/>
    <col min="10" max="10" width="3.7109375" style="8" customWidth="1"/>
    <col min="11" max="11" width="9.140625" style="9"/>
    <col min="12" max="12" width="9.140625" style="7"/>
    <col min="13" max="13" width="9.140625" style="6"/>
    <col min="14" max="16384" width="9.140625" style="7"/>
  </cols>
  <sheetData>
    <row r="1" spans="1:13" s="6" customFormat="1" ht="15.75" thickBot="1" x14ac:dyDescent="0.3">
      <c r="B1" s="15" t="s">
        <v>0</v>
      </c>
      <c r="C1" s="16" t="s">
        <v>1</v>
      </c>
      <c r="D1" s="16" t="s">
        <v>3</v>
      </c>
      <c r="E1" s="16" t="s">
        <v>6</v>
      </c>
      <c r="F1" s="16" t="s">
        <v>4</v>
      </c>
      <c r="G1" s="17" t="s">
        <v>5</v>
      </c>
      <c r="H1" s="52" t="s">
        <v>7</v>
      </c>
      <c r="I1" s="52" t="s">
        <v>8</v>
      </c>
      <c r="J1" s="52" t="s">
        <v>9</v>
      </c>
      <c r="K1" s="45" t="s">
        <v>10</v>
      </c>
      <c r="L1" s="6" t="s">
        <v>11</v>
      </c>
      <c r="M1" s="6" t="s">
        <v>12</v>
      </c>
    </row>
    <row r="2" spans="1:13" ht="15.75" thickTop="1" x14ac:dyDescent="0.25">
      <c r="A2" s="10" t="s">
        <v>38</v>
      </c>
      <c r="B2" s="47" t="s">
        <v>43</v>
      </c>
      <c r="C2" s="27" t="s">
        <v>17</v>
      </c>
      <c r="D2" s="27" t="s">
        <v>17</v>
      </c>
      <c r="E2" s="27" t="s">
        <v>35</v>
      </c>
      <c r="F2" s="60"/>
      <c r="G2" s="48" t="s">
        <v>35</v>
      </c>
      <c r="H2" s="28">
        <v>12</v>
      </c>
      <c r="I2" s="29">
        <v>2</v>
      </c>
      <c r="J2" s="29">
        <f t="shared" ref="J2:J25" si="0">H2+I2</f>
        <v>14</v>
      </c>
      <c r="K2" s="30">
        <f t="shared" ref="K2:K25" si="1">H2/J2</f>
        <v>0.8571428571428571</v>
      </c>
      <c r="L2" s="46">
        <f t="shared" ref="L2:L25" si="2">H2/15</f>
        <v>0.8</v>
      </c>
      <c r="M2" s="49" t="s">
        <v>47</v>
      </c>
    </row>
    <row r="3" spans="1:13" x14ac:dyDescent="0.25">
      <c r="A3" s="11" t="s">
        <v>36</v>
      </c>
      <c r="B3" s="34" t="s">
        <v>43</v>
      </c>
      <c r="C3" s="33" t="s">
        <v>17</v>
      </c>
      <c r="D3" s="33" t="s">
        <v>35</v>
      </c>
      <c r="E3" s="33" t="s">
        <v>17</v>
      </c>
      <c r="F3" s="55"/>
      <c r="G3" s="35" t="s">
        <v>17</v>
      </c>
      <c r="H3" s="28">
        <v>11</v>
      </c>
      <c r="I3" s="29">
        <v>3</v>
      </c>
      <c r="J3" s="29">
        <f t="shared" si="0"/>
        <v>14</v>
      </c>
      <c r="K3" s="30">
        <f t="shared" si="1"/>
        <v>0.7857142857142857</v>
      </c>
      <c r="L3" s="46">
        <f t="shared" si="2"/>
        <v>0.73333333333333328</v>
      </c>
      <c r="M3" s="49" t="s">
        <v>47</v>
      </c>
    </row>
    <row r="4" spans="1:13" x14ac:dyDescent="0.25">
      <c r="A4" s="11" t="s">
        <v>22</v>
      </c>
      <c r="B4" s="34" t="s">
        <v>35</v>
      </c>
      <c r="C4" s="33" t="s">
        <v>17</v>
      </c>
      <c r="D4" s="53"/>
      <c r="E4" s="33" t="s">
        <v>17</v>
      </c>
      <c r="F4" s="33" t="s">
        <v>15</v>
      </c>
      <c r="G4" s="35" t="s">
        <v>17</v>
      </c>
      <c r="H4" s="28">
        <v>10</v>
      </c>
      <c r="I4" s="29">
        <v>5</v>
      </c>
      <c r="J4" s="29">
        <f t="shared" si="0"/>
        <v>15</v>
      </c>
      <c r="K4" s="30">
        <f t="shared" si="1"/>
        <v>0.66666666666666663</v>
      </c>
      <c r="L4" s="46">
        <f t="shared" si="2"/>
        <v>0.66666666666666663</v>
      </c>
      <c r="M4" s="49" t="s">
        <v>47</v>
      </c>
    </row>
    <row r="5" spans="1:13" x14ac:dyDescent="0.25">
      <c r="A5" s="11" t="s">
        <v>25</v>
      </c>
      <c r="B5" s="54"/>
      <c r="C5" s="33" t="s">
        <v>17</v>
      </c>
      <c r="D5" s="33" t="s">
        <v>28</v>
      </c>
      <c r="E5" s="33" t="s">
        <v>17</v>
      </c>
      <c r="F5" s="33" t="s">
        <v>17</v>
      </c>
      <c r="G5" s="35" t="s">
        <v>35</v>
      </c>
      <c r="H5" s="28">
        <v>9</v>
      </c>
      <c r="I5" s="29">
        <v>6</v>
      </c>
      <c r="J5" s="29">
        <f t="shared" si="0"/>
        <v>15</v>
      </c>
      <c r="K5" s="30">
        <f t="shared" si="1"/>
        <v>0.6</v>
      </c>
      <c r="L5" s="46">
        <f t="shared" si="2"/>
        <v>0.6</v>
      </c>
      <c r="M5" s="49" t="s">
        <v>48</v>
      </c>
    </row>
    <row r="6" spans="1:13" x14ac:dyDescent="0.25">
      <c r="A6" s="11" t="s">
        <v>32</v>
      </c>
      <c r="B6" s="34" t="s">
        <v>17</v>
      </c>
      <c r="C6" s="33" t="s">
        <v>35</v>
      </c>
      <c r="D6" s="33" t="s">
        <v>17</v>
      </c>
      <c r="E6" s="33" t="s">
        <v>15</v>
      </c>
      <c r="F6" s="33" t="s">
        <v>15</v>
      </c>
      <c r="G6" s="56"/>
      <c r="H6" s="28">
        <v>9</v>
      </c>
      <c r="I6" s="29">
        <v>6</v>
      </c>
      <c r="J6" s="29">
        <f t="shared" si="0"/>
        <v>15</v>
      </c>
      <c r="K6" s="30">
        <f t="shared" si="1"/>
        <v>0.6</v>
      </c>
      <c r="L6" s="46">
        <f t="shared" si="2"/>
        <v>0.6</v>
      </c>
      <c r="M6" s="49" t="s">
        <v>48</v>
      </c>
    </row>
    <row r="7" spans="1:13" x14ac:dyDescent="0.25">
      <c r="A7" s="11" t="s">
        <v>30</v>
      </c>
      <c r="B7" s="34" t="s">
        <v>17</v>
      </c>
      <c r="C7" s="55"/>
      <c r="D7" s="33" t="s">
        <v>17</v>
      </c>
      <c r="E7" s="33" t="s">
        <v>15</v>
      </c>
      <c r="F7" s="33" t="s">
        <v>17</v>
      </c>
      <c r="G7" s="35" t="s">
        <v>17</v>
      </c>
      <c r="H7" s="28">
        <v>9</v>
      </c>
      <c r="I7" s="29">
        <v>6</v>
      </c>
      <c r="J7" s="29">
        <f t="shared" si="0"/>
        <v>15</v>
      </c>
      <c r="K7" s="30">
        <f t="shared" si="1"/>
        <v>0.6</v>
      </c>
      <c r="L7" s="46">
        <f t="shared" si="2"/>
        <v>0.6</v>
      </c>
      <c r="M7" s="49" t="s">
        <v>48</v>
      </c>
    </row>
    <row r="8" spans="1:13" x14ac:dyDescent="0.25">
      <c r="A8" s="11" t="s">
        <v>14</v>
      </c>
      <c r="B8" s="34" t="s">
        <v>35</v>
      </c>
      <c r="C8" s="33" t="s">
        <v>17</v>
      </c>
      <c r="D8" s="33" t="s">
        <v>15</v>
      </c>
      <c r="E8" s="55"/>
      <c r="F8" s="33" t="s">
        <v>15</v>
      </c>
      <c r="G8" s="35" t="s">
        <v>39</v>
      </c>
      <c r="H8" s="28">
        <v>8</v>
      </c>
      <c r="I8" s="29">
        <v>6</v>
      </c>
      <c r="J8" s="29">
        <f t="shared" si="0"/>
        <v>14</v>
      </c>
      <c r="K8" s="30">
        <f t="shared" si="1"/>
        <v>0.5714285714285714</v>
      </c>
      <c r="L8" s="46">
        <f t="shared" si="2"/>
        <v>0.53333333333333333</v>
      </c>
      <c r="M8" s="49"/>
    </row>
    <row r="9" spans="1:13" x14ac:dyDescent="0.25">
      <c r="A9" s="11" t="s">
        <v>33</v>
      </c>
      <c r="B9" s="34" t="s">
        <v>17</v>
      </c>
      <c r="C9" s="33" t="s">
        <v>21</v>
      </c>
      <c r="D9" s="33" t="s">
        <v>17</v>
      </c>
      <c r="E9" s="33" t="s">
        <v>35</v>
      </c>
      <c r="F9" s="33" t="s">
        <v>28</v>
      </c>
      <c r="G9" s="56"/>
      <c r="H9" s="28">
        <v>7</v>
      </c>
      <c r="I9" s="29">
        <v>6</v>
      </c>
      <c r="J9" s="29">
        <f t="shared" si="0"/>
        <v>13</v>
      </c>
      <c r="K9" s="30">
        <f t="shared" si="1"/>
        <v>0.53846153846153844</v>
      </c>
      <c r="L9" s="46">
        <f t="shared" si="2"/>
        <v>0.46666666666666667</v>
      </c>
      <c r="M9" s="49"/>
    </row>
    <row r="10" spans="1:13" x14ac:dyDescent="0.25">
      <c r="A10" s="11" t="s">
        <v>24</v>
      </c>
      <c r="B10" s="34" t="s">
        <v>35</v>
      </c>
      <c r="C10" s="33" t="s">
        <v>43</v>
      </c>
      <c r="D10" s="55"/>
      <c r="E10" s="33" t="s">
        <v>17</v>
      </c>
      <c r="F10" s="33" t="s">
        <v>28</v>
      </c>
      <c r="G10" s="35" t="s">
        <v>28</v>
      </c>
      <c r="H10" s="28">
        <v>7</v>
      </c>
      <c r="I10" s="29">
        <v>7</v>
      </c>
      <c r="J10" s="29">
        <f t="shared" si="0"/>
        <v>14</v>
      </c>
      <c r="K10" s="30">
        <f t="shared" si="1"/>
        <v>0.5</v>
      </c>
      <c r="L10" s="46">
        <f t="shared" si="2"/>
        <v>0.46666666666666667</v>
      </c>
      <c r="M10" s="49"/>
    </row>
    <row r="11" spans="1:13" x14ac:dyDescent="0.25">
      <c r="A11" s="11" t="s">
        <v>31</v>
      </c>
      <c r="B11" s="34" t="s">
        <v>17</v>
      </c>
      <c r="C11" s="55"/>
      <c r="D11" s="33" t="s">
        <v>17</v>
      </c>
      <c r="E11" s="33" t="s">
        <v>17</v>
      </c>
      <c r="F11" s="33" t="s">
        <v>28</v>
      </c>
      <c r="G11" s="35" t="s">
        <v>15</v>
      </c>
      <c r="H11" s="28">
        <v>7</v>
      </c>
      <c r="I11" s="29">
        <v>8</v>
      </c>
      <c r="J11" s="29">
        <f t="shared" si="0"/>
        <v>15</v>
      </c>
      <c r="K11" s="30">
        <f t="shared" si="1"/>
        <v>0.46666666666666667</v>
      </c>
      <c r="L11" s="46">
        <f t="shared" si="2"/>
        <v>0.46666666666666667</v>
      </c>
      <c r="M11" s="49"/>
    </row>
    <row r="12" spans="1:13" x14ac:dyDescent="0.25">
      <c r="A12" s="11" t="s">
        <v>16</v>
      </c>
      <c r="B12" s="34" t="s">
        <v>15</v>
      </c>
      <c r="C12" s="33" t="s">
        <v>17</v>
      </c>
      <c r="D12" s="33" t="s">
        <v>17</v>
      </c>
      <c r="E12" s="55"/>
      <c r="F12" s="33" t="s">
        <v>28</v>
      </c>
      <c r="G12" s="35" t="s">
        <v>17</v>
      </c>
      <c r="H12" s="28">
        <v>7</v>
      </c>
      <c r="I12" s="29">
        <v>8</v>
      </c>
      <c r="J12" s="29">
        <f t="shared" si="0"/>
        <v>15</v>
      </c>
      <c r="K12" s="30">
        <f t="shared" si="1"/>
        <v>0.46666666666666667</v>
      </c>
      <c r="L12" s="46">
        <f t="shared" si="2"/>
        <v>0.46666666666666667</v>
      </c>
      <c r="M12" s="49"/>
    </row>
    <row r="13" spans="1:13" x14ac:dyDescent="0.25">
      <c r="A13" s="11" t="s">
        <v>23</v>
      </c>
      <c r="B13" s="34" t="s">
        <v>19</v>
      </c>
      <c r="C13" s="33" t="s">
        <v>15</v>
      </c>
      <c r="D13" s="55"/>
      <c r="E13" s="33" t="s">
        <v>17</v>
      </c>
      <c r="F13" s="33" t="s">
        <v>17</v>
      </c>
      <c r="G13" s="35" t="s">
        <v>39</v>
      </c>
      <c r="H13" s="28">
        <v>6</v>
      </c>
      <c r="I13" s="29">
        <v>7</v>
      </c>
      <c r="J13" s="29">
        <f t="shared" si="0"/>
        <v>13</v>
      </c>
      <c r="K13" s="30">
        <f t="shared" si="1"/>
        <v>0.46153846153846156</v>
      </c>
      <c r="L13" s="46">
        <f t="shared" si="2"/>
        <v>0.4</v>
      </c>
      <c r="M13" s="49"/>
    </row>
    <row r="14" spans="1:13" x14ac:dyDescent="0.25">
      <c r="A14" s="11" t="s">
        <v>34</v>
      </c>
      <c r="B14" s="34" t="s">
        <v>17</v>
      </c>
      <c r="C14" s="33" t="s">
        <v>15</v>
      </c>
      <c r="D14" s="33" t="s">
        <v>17</v>
      </c>
      <c r="E14" s="33" t="s">
        <v>28</v>
      </c>
      <c r="F14" s="33" t="s">
        <v>15</v>
      </c>
      <c r="G14" s="56"/>
      <c r="H14" s="28">
        <v>6</v>
      </c>
      <c r="I14" s="29">
        <v>9</v>
      </c>
      <c r="J14" s="29">
        <f t="shared" si="0"/>
        <v>15</v>
      </c>
      <c r="K14" s="30">
        <f t="shared" si="1"/>
        <v>0.4</v>
      </c>
      <c r="L14" s="46">
        <f t="shared" si="2"/>
        <v>0.4</v>
      </c>
      <c r="M14" s="49"/>
    </row>
    <row r="15" spans="1:13" x14ac:dyDescent="0.25">
      <c r="A15" s="11" t="s">
        <v>26</v>
      </c>
      <c r="B15" s="54"/>
      <c r="C15" s="33" t="s">
        <v>15</v>
      </c>
      <c r="D15" s="33" t="s">
        <v>15</v>
      </c>
      <c r="E15" s="33" t="s">
        <v>15</v>
      </c>
      <c r="F15" s="33" t="s">
        <v>28</v>
      </c>
      <c r="G15" s="35" t="s">
        <v>28</v>
      </c>
      <c r="H15" s="28">
        <v>3</v>
      </c>
      <c r="I15" s="29">
        <v>12</v>
      </c>
      <c r="J15" s="29">
        <f t="shared" si="0"/>
        <v>15</v>
      </c>
      <c r="K15" s="30">
        <f t="shared" si="1"/>
        <v>0.2</v>
      </c>
      <c r="L15" s="46">
        <f t="shared" si="2"/>
        <v>0.2</v>
      </c>
      <c r="M15" s="49"/>
    </row>
    <row r="16" spans="1:13" x14ac:dyDescent="0.25">
      <c r="A16" s="11" t="s">
        <v>27</v>
      </c>
      <c r="B16" s="57"/>
      <c r="C16" s="33" t="s">
        <v>28</v>
      </c>
      <c r="D16" s="33" t="s">
        <v>15</v>
      </c>
      <c r="E16" s="33" t="s">
        <v>15</v>
      </c>
      <c r="F16" s="33" t="s">
        <v>15</v>
      </c>
      <c r="G16" s="35" t="s">
        <v>28</v>
      </c>
      <c r="H16" s="28">
        <v>3</v>
      </c>
      <c r="I16" s="29">
        <v>12</v>
      </c>
      <c r="J16" s="29">
        <f t="shared" si="0"/>
        <v>15</v>
      </c>
      <c r="K16" s="30">
        <f t="shared" si="1"/>
        <v>0.2</v>
      </c>
      <c r="L16" s="46">
        <f t="shared" si="2"/>
        <v>0.2</v>
      </c>
      <c r="M16" s="49"/>
    </row>
    <row r="17" spans="1:13" x14ac:dyDescent="0.25">
      <c r="A17" s="61" t="s">
        <v>42</v>
      </c>
      <c r="B17" s="62" t="s">
        <v>17</v>
      </c>
      <c r="C17" s="65" t="s">
        <v>15</v>
      </c>
      <c r="D17" s="64"/>
      <c r="E17" s="64"/>
      <c r="F17" s="63"/>
      <c r="G17" s="66" t="s">
        <v>43</v>
      </c>
      <c r="H17" s="67">
        <v>5</v>
      </c>
      <c r="I17" s="68">
        <v>3</v>
      </c>
      <c r="J17" s="68">
        <f t="shared" si="0"/>
        <v>8</v>
      </c>
      <c r="K17" s="69">
        <f t="shared" si="1"/>
        <v>0.625</v>
      </c>
      <c r="L17" s="70">
        <f t="shared" si="2"/>
        <v>0.33333333333333331</v>
      </c>
      <c r="M17" s="49"/>
    </row>
    <row r="18" spans="1:13" x14ac:dyDescent="0.25">
      <c r="A18" s="61" t="s">
        <v>29</v>
      </c>
      <c r="B18" s="62" t="s">
        <v>17</v>
      </c>
      <c r="C18" s="63"/>
      <c r="D18" s="64"/>
      <c r="E18" s="64"/>
      <c r="F18" s="65" t="s">
        <v>17</v>
      </c>
      <c r="G18" s="66" t="s">
        <v>15</v>
      </c>
      <c r="H18" s="67">
        <v>5</v>
      </c>
      <c r="I18" s="68">
        <v>4</v>
      </c>
      <c r="J18" s="68">
        <f t="shared" si="0"/>
        <v>9</v>
      </c>
      <c r="K18" s="69">
        <f t="shared" si="1"/>
        <v>0.55555555555555558</v>
      </c>
      <c r="L18" s="70">
        <f t="shared" si="2"/>
        <v>0.33333333333333331</v>
      </c>
      <c r="M18" s="49"/>
    </row>
    <row r="19" spans="1:13" x14ac:dyDescent="0.25">
      <c r="A19" s="61" t="s">
        <v>37</v>
      </c>
      <c r="B19" s="62" t="s">
        <v>21</v>
      </c>
      <c r="C19" s="64"/>
      <c r="D19" s="65" t="s">
        <v>15</v>
      </c>
      <c r="E19" s="65" t="s">
        <v>35</v>
      </c>
      <c r="F19" s="63"/>
      <c r="G19" s="66" t="s">
        <v>21</v>
      </c>
      <c r="H19" s="67">
        <v>4</v>
      </c>
      <c r="I19" s="68">
        <v>4</v>
      </c>
      <c r="J19" s="68">
        <f t="shared" si="0"/>
        <v>8</v>
      </c>
      <c r="K19" s="69">
        <f t="shared" si="1"/>
        <v>0.5</v>
      </c>
      <c r="L19" s="70">
        <f t="shared" si="2"/>
        <v>0.26666666666666666</v>
      </c>
      <c r="M19" s="49"/>
    </row>
    <row r="20" spans="1:13" x14ac:dyDescent="0.25">
      <c r="A20" s="61" t="s">
        <v>45</v>
      </c>
      <c r="B20" s="72"/>
      <c r="C20" s="65" t="s">
        <v>39</v>
      </c>
      <c r="D20" s="64"/>
      <c r="E20" s="64"/>
      <c r="F20" s="64"/>
      <c r="G20" s="74"/>
      <c r="H20" s="67">
        <v>1</v>
      </c>
      <c r="I20" s="68">
        <v>1</v>
      </c>
      <c r="J20" s="68">
        <f t="shared" si="0"/>
        <v>2</v>
      </c>
      <c r="K20" s="69">
        <f t="shared" si="1"/>
        <v>0.5</v>
      </c>
      <c r="L20" s="70">
        <f t="shared" si="2"/>
        <v>6.6666666666666666E-2</v>
      </c>
      <c r="M20" s="49"/>
    </row>
    <row r="21" spans="1:13" x14ac:dyDescent="0.25">
      <c r="A21" s="61" t="s">
        <v>40</v>
      </c>
      <c r="B21" s="72"/>
      <c r="C21" s="63"/>
      <c r="D21" s="65" t="s">
        <v>28</v>
      </c>
      <c r="E21" s="65" t="s">
        <v>17</v>
      </c>
      <c r="F21" s="64"/>
      <c r="G21" s="73"/>
      <c r="H21" s="67">
        <v>2</v>
      </c>
      <c r="I21" s="68">
        <v>4</v>
      </c>
      <c r="J21" s="68">
        <f t="shared" si="0"/>
        <v>6</v>
      </c>
      <c r="K21" s="69">
        <f t="shared" si="1"/>
        <v>0.33333333333333331</v>
      </c>
      <c r="L21" s="70">
        <f t="shared" si="2"/>
        <v>0.13333333333333333</v>
      </c>
      <c r="M21" s="49"/>
    </row>
    <row r="22" spans="1:13" x14ac:dyDescent="0.25">
      <c r="A22" s="61" t="s">
        <v>32</v>
      </c>
      <c r="B22" s="62" t="s">
        <v>44</v>
      </c>
      <c r="C22" s="65" t="s">
        <v>21</v>
      </c>
      <c r="D22" s="63"/>
      <c r="E22" s="64"/>
      <c r="F22" s="64"/>
      <c r="G22" s="66" t="s">
        <v>21</v>
      </c>
      <c r="H22" s="67">
        <v>1</v>
      </c>
      <c r="I22" s="68">
        <v>2</v>
      </c>
      <c r="J22" s="68">
        <f t="shared" si="0"/>
        <v>3</v>
      </c>
      <c r="K22" s="69">
        <f t="shared" si="1"/>
        <v>0.33333333333333331</v>
      </c>
      <c r="L22" s="70">
        <f t="shared" si="2"/>
        <v>6.6666666666666666E-2</v>
      </c>
      <c r="M22" s="49"/>
    </row>
    <row r="23" spans="1:13" x14ac:dyDescent="0.25">
      <c r="A23" s="61" t="s">
        <v>18</v>
      </c>
      <c r="B23" s="71"/>
      <c r="C23" s="65" t="s">
        <v>28</v>
      </c>
      <c r="D23" s="65" t="s">
        <v>19</v>
      </c>
      <c r="E23" s="63"/>
      <c r="F23" s="65" t="s">
        <v>21</v>
      </c>
      <c r="G23" s="66" t="s">
        <v>17</v>
      </c>
      <c r="H23" s="67">
        <v>2</v>
      </c>
      <c r="I23" s="68">
        <v>7</v>
      </c>
      <c r="J23" s="68">
        <f t="shared" si="0"/>
        <v>9</v>
      </c>
      <c r="K23" s="69">
        <f t="shared" si="1"/>
        <v>0.22222222222222221</v>
      </c>
      <c r="L23" s="70">
        <f t="shared" si="2"/>
        <v>0.13333333333333333</v>
      </c>
      <c r="M23" s="49"/>
    </row>
    <row r="24" spans="1:13" x14ac:dyDescent="0.25">
      <c r="A24" s="61" t="s">
        <v>20</v>
      </c>
      <c r="B24" s="62" t="s">
        <v>15</v>
      </c>
      <c r="C24" s="64"/>
      <c r="D24" s="65" t="s">
        <v>21</v>
      </c>
      <c r="E24" s="63"/>
      <c r="F24" s="65" t="s">
        <v>19</v>
      </c>
      <c r="G24" s="66" t="s">
        <v>21</v>
      </c>
      <c r="H24" s="67">
        <v>1</v>
      </c>
      <c r="I24" s="68">
        <v>6</v>
      </c>
      <c r="J24" s="68">
        <f t="shared" si="0"/>
        <v>7</v>
      </c>
      <c r="K24" s="69">
        <f t="shared" si="1"/>
        <v>0.14285714285714285</v>
      </c>
      <c r="L24" s="70">
        <f t="shared" si="2"/>
        <v>6.6666666666666666E-2</v>
      </c>
      <c r="M24" s="49"/>
    </row>
    <row r="25" spans="1:13" x14ac:dyDescent="0.25">
      <c r="A25" s="61" t="s">
        <v>46</v>
      </c>
      <c r="B25" s="62" t="s">
        <v>21</v>
      </c>
      <c r="C25" s="64"/>
      <c r="D25" s="64"/>
      <c r="E25" s="64"/>
      <c r="F25" s="63"/>
      <c r="G25" s="73"/>
      <c r="H25" s="67">
        <v>0</v>
      </c>
      <c r="I25" s="68">
        <v>1</v>
      </c>
      <c r="J25" s="68">
        <f t="shared" si="0"/>
        <v>1</v>
      </c>
      <c r="K25" s="69">
        <f t="shared" si="1"/>
        <v>0</v>
      </c>
      <c r="L25" s="70">
        <f t="shared" si="2"/>
        <v>0</v>
      </c>
      <c r="M25" s="49"/>
    </row>
    <row r="26" spans="1:13" x14ac:dyDescent="0.25">
      <c r="A26" s="11"/>
      <c r="B26" s="31"/>
      <c r="C26" s="33"/>
      <c r="D26" s="32"/>
      <c r="E26" s="32"/>
      <c r="F26" s="33"/>
      <c r="G26" s="35"/>
      <c r="H26" s="28"/>
      <c r="I26" s="29"/>
      <c r="J26" s="29"/>
      <c r="K26" s="30"/>
      <c r="L26" s="46"/>
      <c r="M26" s="49"/>
    </row>
    <row r="27" spans="1:13" x14ac:dyDescent="0.25">
      <c r="A27" s="11"/>
      <c r="B27" s="34"/>
      <c r="C27" s="33"/>
      <c r="D27" s="33"/>
      <c r="E27" s="33"/>
      <c r="F27" s="33"/>
      <c r="G27" s="35"/>
      <c r="H27" s="28"/>
      <c r="I27" s="29"/>
      <c r="J27" s="29"/>
      <c r="K27" s="30"/>
      <c r="L27" s="46"/>
      <c r="M27" s="49"/>
    </row>
    <row r="28" spans="1:13" x14ac:dyDescent="0.25">
      <c r="A28" s="11"/>
      <c r="B28" s="31"/>
      <c r="C28" s="33"/>
      <c r="D28" s="32"/>
      <c r="E28" s="33"/>
      <c r="F28" s="33"/>
      <c r="G28" s="50"/>
      <c r="H28" s="28"/>
      <c r="I28" s="29"/>
      <c r="J28" s="29"/>
      <c r="K28" s="30"/>
      <c r="L28" s="46"/>
      <c r="M28" s="49"/>
    </row>
    <row r="29" spans="1:13" ht="15.75" thickBot="1" x14ac:dyDescent="0.3">
      <c r="A29" s="12"/>
      <c r="B29" s="36"/>
      <c r="C29" s="37"/>
      <c r="D29" s="37"/>
      <c r="E29" s="38"/>
      <c r="F29" s="38"/>
      <c r="G29" s="39"/>
      <c r="H29" s="28"/>
      <c r="I29" s="29"/>
      <c r="J29" s="29"/>
      <c r="K29" s="30"/>
      <c r="L29" s="46"/>
      <c r="M29" s="49"/>
    </row>
    <row r="30" spans="1:13" x14ac:dyDescent="0.25">
      <c r="H30" s="8">
        <f>SUM(H2:H29)</f>
        <v>135</v>
      </c>
      <c r="I30" s="8">
        <f>SUM(I2:I29)</f>
        <v>135</v>
      </c>
    </row>
  </sheetData>
  <sortState ref="A17:L25">
    <sortCondition descending="1" ref="K17:K25"/>
  </sortState>
  <printOptions horizontalCentered="1"/>
  <pageMargins left="0.45" right="0.45" top="0.75" bottom="0.5" header="0.3" footer="0.3"/>
  <pageSetup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</vt:lpstr>
      <vt:lpstr>Women</vt:lpstr>
      <vt:lpstr>Combined</vt:lpstr>
      <vt:lpstr>Men's Epee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Masin</dc:creator>
  <cp:lastModifiedBy>George Masin</cp:lastModifiedBy>
  <cp:lastPrinted>2012-02-13T22:43:40Z</cp:lastPrinted>
  <dcterms:created xsi:type="dcterms:W3CDTF">2009-02-09T18:39:11Z</dcterms:created>
  <dcterms:modified xsi:type="dcterms:W3CDTF">2012-02-13T22:43:55Z</dcterms:modified>
</cp:coreProperties>
</file>