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60" windowWidth="15255" windowHeight="14025" activeTab="3"/>
  </bookViews>
  <sheets>
    <sheet name="Men" sheetId="1" r:id="rId1"/>
    <sheet name="Women" sheetId="2" r:id="rId2"/>
    <sheet name="Combined" sheetId="3" r:id="rId3"/>
    <sheet name="Men's Epee" sheetId="4" r:id="rId4"/>
  </sheets>
  <calcPr calcId="125725"/>
</workbook>
</file>

<file path=xl/calcChain.xml><?xml version="1.0" encoding="utf-8"?>
<calcChain xmlns="http://schemas.openxmlformats.org/spreadsheetml/2006/main">
  <c r="L3" i="4"/>
  <c r="L16"/>
  <c r="L2"/>
  <c r="L7"/>
  <c r="L4"/>
  <c r="L11"/>
  <c r="L5"/>
  <c r="L6"/>
  <c r="L8"/>
  <c r="L9"/>
  <c r="L10"/>
  <c r="L19"/>
  <c r="L12"/>
  <c r="L13"/>
  <c r="L14"/>
  <c r="L15"/>
  <c r="L17"/>
  <c r="L20"/>
  <c r="L23"/>
  <c r="L18"/>
  <c r="L21"/>
  <c r="L24"/>
  <c r="L25"/>
  <c r="L22"/>
  <c r="I27"/>
  <c r="H27"/>
  <c r="J13"/>
  <c r="K13" s="1"/>
  <c r="J14"/>
  <c r="K14" s="1"/>
  <c r="J20"/>
  <c r="K20" s="1"/>
  <c r="J21"/>
  <c r="K21" s="1"/>
  <c r="J18"/>
  <c r="K18" s="1"/>
  <c r="J9"/>
  <c r="K9" s="1"/>
  <c r="J16"/>
  <c r="K16" s="1"/>
  <c r="J6"/>
  <c r="K6" s="1"/>
  <c r="J5"/>
  <c r="K5" s="1"/>
  <c r="J2"/>
  <c r="K2" s="1"/>
  <c r="J23"/>
  <c r="K23" s="1"/>
  <c r="J10"/>
  <c r="K10" s="1"/>
  <c r="J24"/>
  <c r="K24" s="1"/>
  <c r="J19"/>
  <c r="K19" s="1"/>
  <c r="J8"/>
  <c r="K8" s="1"/>
  <c r="J7"/>
  <c r="K7" s="1"/>
  <c r="J11"/>
  <c r="K11" s="1"/>
  <c r="J4"/>
  <c r="K4" s="1"/>
  <c r="J3"/>
  <c r="K3" s="1"/>
  <c r="J15"/>
  <c r="K15" s="1"/>
  <c r="J25"/>
  <c r="K25" s="1"/>
  <c r="J22"/>
  <c r="K22" s="1"/>
  <c r="J12"/>
  <c r="K12" s="1"/>
  <c r="J17"/>
  <c r="K17" s="1"/>
  <c r="I8" i="1"/>
  <c r="J8" s="1"/>
  <c r="I7"/>
  <c r="J7" s="1"/>
  <c r="I6"/>
  <c r="J6" s="1"/>
  <c r="I5"/>
  <c r="J5" s="1"/>
  <c r="I3"/>
  <c r="J3" s="1"/>
  <c r="I2"/>
  <c r="J2" s="1"/>
  <c r="I8" i="2"/>
  <c r="J8" s="1"/>
  <c r="I7"/>
  <c r="J7" s="1"/>
  <c r="I6"/>
  <c r="J6" s="1"/>
  <c r="I5"/>
  <c r="J5" s="1"/>
  <c r="I4"/>
  <c r="J4" s="1"/>
  <c r="I3"/>
  <c r="J3" s="1"/>
  <c r="I2"/>
  <c r="J2" s="1"/>
  <c r="B6" i="3"/>
  <c r="C6"/>
  <c r="E6"/>
  <c r="H6"/>
  <c r="G6"/>
  <c r="F8"/>
  <c r="F7"/>
  <c r="F5"/>
  <c r="F3"/>
  <c r="F2"/>
  <c r="G8"/>
  <c r="E8"/>
  <c r="C8"/>
  <c r="B8"/>
  <c r="I8" s="1"/>
  <c r="J8" s="1"/>
  <c r="B7"/>
  <c r="C7"/>
  <c r="E7"/>
  <c r="H7"/>
  <c r="H5"/>
  <c r="G5"/>
  <c r="C5"/>
  <c r="B5"/>
  <c r="H3"/>
  <c r="G3"/>
  <c r="E3"/>
  <c r="B3"/>
  <c r="H2"/>
  <c r="G2"/>
  <c r="E2"/>
  <c r="I2" s="1"/>
  <c r="J2" s="1"/>
  <c r="C2"/>
  <c r="I7" l="1"/>
  <c r="J7" s="1"/>
  <c r="I6"/>
  <c r="J6" s="1"/>
  <c r="I3"/>
  <c r="J3" s="1"/>
  <c r="I5"/>
  <c r="J5" s="1"/>
</calcChain>
</file>

<file path=xl/sharedStrings.xml><?xml version="1.0" encoding="utf-8"?>
<sst xmlns="http://schemas.openxmlformats.org/spreadsheetml/2006/main" count="183" uniqueCount="49">
  <si>
    <t>Brown</t>
  </si>
  <si>
    <t>Columbia</t>
  </si>
  <si>
    <t>Cornell</t>
  </si>
  <si>
    <t>Harvard</t>
  </si>
  <si>
    <t>Princeton</t>
  </si>
  <si>
    <t>Yale</t>
  </si>
  <si>
    <t>Penn</t>
  </si>
  <si>
    <t>V</t>
  </si>
  <si>
    <t>D</t>
  </si>
  <si>
    <t>Harmenberg</t>
  </si>
  <si>
    <t>2-1</t>
  </si>
  <si>
    <t>Hawrot</t>
  </si>
  <si>
    <t>3-0</t>
  </si>
  <si>
    <t>White</t>
  </si>
  <si>
    <t>Jow</t>
  </si>
  <si>
    <t>1-2</t>
  </si>
  <si>
    <t>Propert</t>
  </si>
  <si>
    <t>0-3</t>
  </si>
  <si>
    <t>Wischnia</t>
  </si>
  <si>
    <t>Knox</t>
  </si>
  <si>
    <t>Leahy</t>
  </si>
  <si>
    <t>Smith</t>
  </si>
  <si>
    <t>Bell</t>
  </si>
  <si>
    <t>Cohen</t>
  </si>
  <si>
    <t>Wan</t>
  </si>
  <si>
    <t>Diepenbrock</t>
  </si>
  <si>
    <t>0-2</t>
  </si>
  <si>
    <t>Elfassy</t>
  </si>
  <si>
    <t>Wicas</t>
  </si>
  <si>
    <t>Yergler</t>
  </si>
  <si>
    <t>1-1</t>
  </si>
  <si>
    <t>Liu</t>
  </si>
  <si>
    <t>McGuire</t>
  </si>
  <si>
    <t>Yarnell</t>
  </si>
  <si>
    <t>Kelley</t>
  </si>
  <si>
    <t>0-1</t>
  </si>
  <si>
    <t>Scholom</t>
  </si>
  <si>
    <t>2-0</t>
  </si>
  <si>
    <t>Holbrook</t>
  </si>
  <si>
    <t>Qu</t>
  </si>
  <si>
    <t>1-0</t>
  </si>
  <si>
    <t>3-1</t>
  </si>
  <si>
    <t>Pagliaccio</t>
  </si>
  <si>
    <t>N</t>
  </si>
  <si>
    <t>V/N</t>
  </si>
  <si>
    <t>V/15</t>
  </si>
  <si>
    <t>1</t>
  </si>
  <si>
    <t>2</t>
  </si>
  <si>
    <t>All-Ivy</t>
  </si>
</sst>
</file>

<file path=xl/styles.xml><?xml version="1.0" encoding="utf-8"?>
<styleSheet xmlns="http://schemas.openxmlformats.org/spreadsheetml/2006/main">
  <numFmts count="2">
    <numFmt numFmtId="164" formatCode="0.000_);\(0.000\)"/>
    <numFmt numFmtId="165" formatCode="0_);\(0\)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49998474074526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0" xfId="0" applyFont="1"/>
    <xf numFmtId="49" fontId="0" fillId="0" borderId="0" xfId="0" applyNumberFormat="1" applyAlignment="1">
      <alignment horizontal="center"/>
    </xf>
    <xf numFmtId="49" fontId="0" fillId="0" borderId="0" xfId="0" applyNumberFormat="1"/>
    <xf numFmtId="37" fontId="0" fillId="0" borderId="0" xfId="0" applyNumberFormat="1" applyAlignment="1">
      <alignment horizontal="right"/>
    </xf>
    <xf numFmtId="164" fontId="0" fillId="0" borderId="0" xfId="0" applyNumberFormat="1"/>
    <xf numFmtId="49" fontId="0" fillId="0" borderId="8" xfId="0" applyNumberFormat="1" applyBorder="1"/>
    <xf numFmtId="49" fontId="0" fillId="0" borderId="9" xfId="0" applyNumberFormat="1" applyBorder="1"/>
    <xf numFmtId="49" fontId="0" fillId="0" borderId="10" xfId="0" applyNumberFormat="1" applyBorder="1"/>
    <xf numFmtId="165" fontId="0" fillId="0" borderId="0" xfId="0" applyNumberFormat="1" applyAlignment="1">
      <alignment horizontal="center"/>
    </xf>
    <xf numFmtId="165" fontId="0" fillId="0" borderId="0" xfId="0" applyNumberFormat="1" applyFill="1" applyBorder="1" applyAlignment="1">
      <alignment horizontal="center"/>
    </xf>
    <xf numFmtId="49" fontId="0" fillId="0" borderId="14" xfId="0" applyNumberFormat="1" applyBorder="1" applyAlignment="1">
      <alignment horizontal="center"/>
    </xf>
    <xf numFmtId="49" fontId="0" fillId="0" borderId="15" xfId="0" applyNumberFormat="1" applyBorder="1" applyAlignment="1">
      <alignment horizontal="center"/>
    </xf>
    <xf numFmtId="49" fontId="0" fillId="0" borderId="16" xfId="0" applyNumberForma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quotePrefix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0" borderId="1" xfId="0" quotePrefix="1" applyFont="1" applyBorder="1" applyAlignment="1">
      <alignment horizontal="center"/>
    </xf>
    <xf numFmtId="165" fontId="2" fillId="2" borderId="1" xfId="0" applyNumberFormat="1" applyFont="1" applyFill="1" applyBorder="1" applyAlignment="1">
      <alignment horizontal="center"/>
    </xf>
    <xf numFmtId="165" fontId="2" fillId="0" borderId="1" xfId="0" applyNumberFormat="1" applyFont="1" applyBorder="1" applyAlignment="1">
      <alignment horizontal="center"/>
    </xf>
    <xf numFmtId="165" fontId="2" fillId="0" borderId="1" xfId="0" quotePrefix="1" applyNumberFormat="1" applyFont="1" applyBorder="1" applyAlignment="1">
      <alignment horizontal="center"/>
    </xf>
    <xf numFmtId="165" fontId="2" fillId="0" borderId="1" xfId="0" quotePrefix="1" applyNumberFormat="1" applyFont="1" applyFill="1" applyBorder="1" applyAlignment="1">
      <alignment horizontal="center"/>
    </xf>
    <xf numFmtId="49" fontId="0" fillId="0" borderId="12" xfId="0" quotePrefix="1" applyNumberFormat="1" applyFill="1" applyBorder="1" applyAlignment="1">
      <alignment horizontal="center"/>
    </xf>
    <xf numFmtId="37" fontId="0" fillId="0" borderId="2" xfId="0" applyNumberFormat="1" applyFill="1" applyBorder="1" applyAlignment="1">
      <alignment horizontal="right"/>
    </xf>
    <xf numFmtId="37" fontId="0" fillId="0" borderId="1" xfId="0" applyNumberFormat="1" applyFill="1" applyBorder="1" applyAlignment="1">
      <alignment horizontal="right"/>
    </xf>
    <xf numFmtId="164" fontId="0" fillId="0" borderId="1" xfId="0" applyNumberFormat="1" applyFill="1" applyBorder="1"/>
    <xf numFmtId="49" fontId="0" fillId="0" borderId="3" xfId="0" applyNumberFormat="1" applyFill="1" applyBorder="1" applyAlignment="1">
      <alignment horizontal="center"/>
    </xf>
    <xf numFmtId="49" fontId="0" fillId="0" borderId="1" xfId="0" applyNumberFormat="1" applyFill="1" applyBorder="1" applyAlignment="1">
      <alignment horizontal="center"/>
    </xf>
    <xf numFmtId="49" fontId="0" fillId="0" borderId="1" xfId="0" quotePrefix="1" applyNumberFormat="1" applyFill="1" applyBorder="1" applyAlignment="1">
      <alignment horizontal="center"/>
    </xf>
    <xf numFmtId="49" fontId="0" fillId="0" borderId="3" xfId="0" quotePrefix="1" applyNumberFormat="1" applyFill="1" applyBorder="1" applyAlignment="1">
      <alignment horizontal="center"/>
    </xf>
    <xf numFmtId="49" fontId="0" fillId="0" borderId="4" xfId="0" quotePrefix="1" applyNumberFormat="1" applyFill="1" applyBorder="1" applyAlignment="1">
      <alignment horizontal="center"/>
    </xf>
    <xf numFmtId="49" fontId="0" fillId="0" borderId="5" xfId="0" applyNumberFormat="1" applyFill="1" applyBorder="1" applyAlignment="1">
      <alignment horizontal="center"/>
    </xf>
    <xf numFmtId="49" fontId="0" fillId="0" borderId="6" xfId="0" quotePrefix="1" applyNumberFormat="1" applyFill="1" applyBorder="1" applyAlignment="1">
      <alignment horizontal="center"/>
    </xf>
    <xf numFmtId="49" fontId="0" fillId="0" borderId="6" xfId="0" applyNumberFormat="1" applyFill="1" applyBorder="1" applyAlignment="1">
      <alignment horizontal="center"/>
    </xf>
    <xf numFmtId="49" fontId="0" fillId="0" borderId="7" xfId="0" quotePrefix="1" applyNumberFormat="1" applyFill="1" applyBorder="1" applyAlignment="1">
      <alignment horizontal="center"/>
    </xf>
    <xf numFmtId="165" fontId="1" fillId="0" borderId="0" xfId="0" applyNumberFormat="1" applyFont="1" applyAlignment="1">
      <alignment horizontal="center"/>
    </xf>
    <xf numFmtId="0" fontId="3" fillId="0" borderId="1" xfId="0" applyFont="1" applyBorder="1"/>
    <xf numFmtId="0" fontId="2" fillId="4" borderId="1" xfId="0" applyFont="1" applyFill="1" applyBorder="1" applyAlignment="1">
      <alignment horizontal="center"/>
    </xf>
    <xf numFmtId="165" fontId="0" fillId="3" borderId="0" xfId="0" applyNumberFormat="1" applyFill="1" applyAlignment="1">
      <alignment horizontal="center"/>
    </xf>
    <xf numFmtId="165" fontId="0" fillId="3" borderId="0" xfId="0" applyNumberFormat="1" applyFill="1" applyBorder="1" applyAlignment="1">
      <alignment horizontal="center"/>
    </xf>
    <xf numFmtId="49" fontId="0" fillId="3" borderId="1" xfId="0" quotePrefix="1" applyNumberFormat="1" applyFill="1" applyBorder="1" applyAlignment="1">
      <alignment horizontal="center"/>
    </xf>
    <xf numFmtId="49" fontId="0" fillId="3" borderId="4" xfId="0" quotePrefix="1" applyNumberFormat="1" applyFill="1" applyBorder="1" applyAlignment="1">
      <alignment horizontal="center"/>
    </xf>
    <xf numFmtId="49" fontId="0" fillId="3" borderId="4" xfId="0" applyNumberFormat="1" applyFill="1" applyBorder="1" applyAlignment="1">
      <alignment horizontal="center"/>
    </xf>
    <xf numFmtId="49" fontId="0" fillId="3" borderId="1" xfId="0" applyNumberFormat="1" applyFill="1" applyBorder="1" applyAlignment="1">
      <alignment horizontal="center"/>
    </xf>
    <xf numFmtId="49" fontId="0" fillId="3" borderId="3" xfId="0" applyNumberFormat="1" applyFill="1" applyBorder="1" applyAlignment="1">
      <alignment horizontal="center"/>
    </xf>
    <xf numFmtId="164" fontId="0" fillId="0" borderId="0" xfId="0" quotePrefix="1" applyNumberFormat="1" applyAlignment="1">
      <alignment horizontal="center"/>
    </xf>
    <xf numFmtId="164" fontId="0" fillId="0" borderId="1" xfId="0" applyNumberFormat="1" applyBorder="1"/>
    <xf numFmtId="49" fontId="0" fillId="0" borderId="11" xfId="0" quotePrefix="1" applyNumberFormat="1" applyFill="1" applyBorder="1" applyAlignment="1">
      <alignment horizontal="center"/>
    </xf>
    <xf numFmtId="49" fontId="0" fillId="3" borderId="12" xfId="0" quotePrefix="1" applyNumberFormat="1" applyFill="1" applyBorder="1" applyAlignment="1">
      <alignment horizontal="center"/>
    </xf>
    <xf numFmtId="49" fontId="0" fillId="0" borderId="13" xfId="0" quotePrefix="1" applyNumberFormat="1" applyFill="1" applyBorder="1" applyAlignment="1">
      <alignment horizontal="center"/>
    </xf>
    <xf numFmtId="49" fontId="0" fillId="0" borderId="1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8"/>
  <sheetViews>
    <sheetView workbookViewId="0"/>
  </sheetViews>
  <sheetFormatPr defaultRowHeight="15"/>
  <cols>
    <col min="1" max="1" width="9.5703125" bestFit="1" customWidth="1"/>
    <col min="2" max="8" width="9.140625" style="1"/>
    <col min="9" max="10" width="2.7109375" style="13" bestFit="1" customWidth="1"/>
  </cols>
  <sheetData>
    <row r="1" spans="1:10" s="1" customFormat="1">
      <c r="B1" s="3" t="s">
        <v>0</v>
      </c>
      <c r="C1" s="3" t="s">
        <v>1</v>
      </c>
      <c r="D1" s="3" t="s">
        <v>2</v>
      </c>
      <c r="E1" s="3" t="s">
        <v>3</v>
      </c>
      <c r="F1" s="3" t="s">
        <v>6</v>
      </c>
      <c r="G1" s="3" t="s">
        <v>4</v>
      </c>
      <c r="H1" s="3" t="s">
        <v>5</v>
      </c>
      <c r="I1" s="40" t="s">
        <v>7</v>
      </c>
      <c r="J1" s="40" t="s">
        <v>8</v>
      </c>
    </row>
    <row r="2" spans="1:10">
      <c r="A2" s="4" t="s">
        <v>0</v>
      </c>
      <c r="B2" s="18"/>
      <c r="C2" s="19">
        <v>17</v>
      </c>
      <c r="D2" s="21"/>
      <c r="E2" s="19">
        <v>7</v>
      </c>
      <c r="F2" s="19">
        <v>11</v>
      </c>
      <c r="G2" s="19">
        <v>10</v>
      </c>
      <c r="H2" s="19">
        <v>15</v>
      </c>
      <c r="I2" s="13">
        <f>IF(B2&gt;13,1,0)+IF(C2&gt;13,1,0)+IF(E2&gt;13,1,0)+IF(F2&gt;13,1,0)+IF(G2&gt;13,1,0)+IF(H2&gt;13,1,0)</f>
        <v>2</v>
      </c>
      <c r="J2" s="14">
        <f>COUNT(B2:H2)-I2</f>
        <v>3</v>
      </c>
    </row>
    <row r="3" spans="1:10">
      <c r="A3" s="4" t="s">
        <v>1</v>
      </c>
      <c r="B3" s="19">
        <v>10</v>
      </c>
      <c r="C3" s="18"/>
      <c r="D3" s="21"/>
      <c r="E3" s="19">
        <v>6</v>
      </c>
      <c r="F3" s="19">
        <v>5</v>
      </c>
      <c r="G3" s="19">
        <v>4</v>
      </c>
      <c r="H3" s="22">
        <v>9</v>
      </c>
      <c r="I3" s="13">
        <f>IF(B3&gt;13,1,0)+IF(C3&gt;13,1,0)+IF(E3&gt;13,1,0)+IF(F3&gt;13,1,0)+IF(G3&gt;13,1,0)+IF(H3&gt;13,1,0)</f>
        <v>0</v>
      </c>
      <c r="J3" s="14">
        <f t="shared" ref="J3:J8" si="0">COUNT(B3:H3)-I3</f>
        <v>5</v>
      </c>
    </row>
    <row r="4" spans="1:10">
      <c r="A4" s="4" t="s">
        <v>2</v>
      </c>
      <c r="B4" s="21"/>
      <c r="C4" s="21"/>
      <c r="D4" s="18"/>
      <c r="E4" s="21"/>
      <c r="F4" s="21"/>
      <c r="G4" s="21"/>
      <c r="H4" s="21"/>
      <c r="I4" s="43"/>
      <c r="J4" s="44"/>
    </row>
    <row r="5" spans="1:10">
      <c r="A5" s="4" t="s">
        <v>3</v>
      </c>
      <c r="B5" s="19">
        <v>20</v>
      </c>
      <c r="C5" s="19">
        <v>21</v>
      </c>
      <c r="D5" s="21"/>
      <c r="E5" s="18"/>
      <c r="F5" s="20">
        <v>12</v>
      </c>
      <c r="G5" s="19">
        <v>9</v>
      </c>
      <c r="H5" s="19">
        <v>16</v>
      </c>
      <c r="I5" s="13">
        <f t="shared" ref="I5:I8" si="1">IF(B5&gt;13,1,0)+IF(C5&gt;13,1,0)+IF(E5&gt;13,1,0)+IF(F5&gt;13,1,0)+IF(G5&gt;13,1,0)+IF(H5&gt;13,1,0)</f>
        <v>3</v>
      </c>
      <c r="J5" s="14">
        <f t="shared" si="0"/>
        <v>2</v>
      </c>
    </row>
    <row r="6" spans="1:10">
      <c r="A6" s="4" t="s">
        <v>6</v>
      </c>
      <c r="B6" s="19">
        <v>16</v>
      </c>
      <c r="C6" s="19">
        <v>22</v>
      </c>
      <c r="D6" s="21"/>
      <c r="E6" s="20">
        <v>15</v>
      </c>
      <c r="F6" s="18"/>
      <c r="G6" s="19">
        <v>9</v>
      </c>
      <c r="H6" s="19">
        <v>10</v>
      </c>
      <c r="I6" s="13">
        <f t="shared" si="1"/>
        <v>3</v>
      </c>
      <c r="J6" s="14">
        <f t="shared" si="0"/>
        <v>2</v>
      </c>
    </row>
    <row r="7" spans="1:10">
      <c r="A7" s="4" t="s">
        <v>4</v>
      </c>
      <c r="B7" s="19">
        <v>17</v>
      </c>
      <c r="C7" s="19">
        <v>23</v>
      </c>
      <c r="D7" s="21"/>
      <c r="E7" s="19">
        <v>18</v>
      </c>
      <c r="F7" s="19">
        <v>18</v>
      </c>
      <c r="G7" s="18"/>
      <c r="H7" s="19">
        <v>14</v>
      </c>
      <c r="I7" s="13">
        <f t="shared" si="1"/>
        <v>5</v>
      </c>
      <c r="J7" s="14">
        <f t="shared" si="0"/>
        <v>0</v>
      </c>
    </row>
    <row r="8" spans="1:10">
      <c r="A8" s="4" t="s">
        <v>5</v>
      </c>
      <c r="B8" s="19">
        <v>12</v>
      </c>
      <c r="C8" s="22">
        <v>18</v>
      </c>
      <c r="D8" s="21"/>
      <c r="E8" s="19">
        <v>11</v>
      </c>
      <c r="F8" s="19">
        <v>17</v>
      </c>
      <c r="G8" s="19">
        <v>13</v>
      </c>
      <c r="H8" s="18"/>
      <c r="I8" s="13">
        <f t="shared" si="1"/>
        <v>2</v>
      </c>
      <c r="J8" s="14">
        <f t="shared" si="0"/>
        <v>3</v>
      </c>
    </row>
  </sheetData>
  <printOptions horizontalCentered="1"/>
  <pageMargins left="0.45" right="0.45" top="0.75" bottom="0.75" header="0.3" footer="0.3"/>
  <pageSetup orientation="portrait" r:id="rId1"/>
  <headerFooter>
    <oddHeader>&amp;A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J8"/>
  <sheetViews>
    <sheetView workbookViewId="0"/>
  </sheetViews>
  <sheetFormatPr defaultRowHeight="15"/>
  <cols>
    <col min="1" max="1" width="9.5703125" bestFit="1" customWidth="1"/>
    <col min="2" max="8" width="9.140625" style="1"/>
    <col min="9" max="10" width="2.7109375" style="13" bestFit="1" customWidth="1"/>
  </cols>
  <sheetData>
    <row r="1" spans="1:10" s="1" customFormat="1">
      <c r="B1" s="3" t="s">
        <v>0</v>
      </c>
      <c r="C1" s="3" t="s">
        <v>1</v>
      </c>
      <c r="D1" s="3" t="s">
        <v>2</v>
      </c>
      <c r="E1" s="3" t="s">
        <v>3</v>
      </c>
      <c r="F1" s="3" t="s">
        <v>6</v>
      </c>
      <c r="G1" s="3" t="s">
        <v>4</v>
      </c>
      <c r="H1" s="3" t="s">
        <v>5</v>
      </c>
      <c r="I1" s="40" t="s">
        <v>7</v>
      </c>
      <c r="J1" s="40" t="s">
        <v>8</v>
      </c>
    </row>
    <row r="2" spans="1:10">
      <c r="A2" s="41" t="s">
        <v>0</v>
      </c>
      <c r="B2" s="23"/>
      <c r="C2" s="24">
        <v>4</v>
      </c>
      <c r="D2" s="25">
        <v>12</v>
      </c>
      <c r="E2" s="24">
        <v>3</v>
      </c>
      <c r="F2" s="24">
        <v>8</v>
      </c>
      <c r="G2" s="24">
        <v>6</v>
      </c>
      <c r="H2" s="24">
        <v>10</v>
      </c>
      <c r="I2" s="13">
        <f>IF(B2&gt;13,1,0)+IF(C2&gt;13,1,0)+IF(D2&gt;13,1,0)+IF(E2&gt;13,1,0)+IF(F2&gt;13,1,0)+IF(G2&gt;13,1,0)+IF(H2&gt;13,1,0)</f>
        <v>0</v>
      </c>
      <c r="J2" s="14">
        <f>COUNT(B2:H2)-I2</f>
        <v>6</v>
      </c>
    </row>
    <row r="3" spans="1:10">
      <c r="A3" s="41" t="s">
        <v>1</v>
      </c>
      <c r="B3" s="24">
        <v>23</v>
      </c>
      <c r="C3" s="23"/>
      <c r="D3" s="24">
        <v>21</v>
      </c>
      <c r="E3" s="24">
        <v>14</v>
      </c>
      <c r="F3" s="24">
        <v>16</v>
      </c>
      <c r="G3" s="24">
        <v>12</v>
      </c>
      <c r="H3" s="24">
        <v>21</v>
      </c>
      <c r="I3" s="13">
        <f t="shared" ref="I3:I8" si="0">IF(B3&gt;13,1,0)+IF(C3&gt;13,1,0)+IF(D3&gt;13,1,0)+IF(E3&gt;13,1,0)+IF(F3&gt;13,1,0)+IF(G3&gt;13,1,0)+IF(H3&gt;13,1,0)</f>
        <v>5</v>
      </c>
      <c r="J3" s="14">
        <f t="shared" ref="J3:J8" si="1">COUNT(B3:H3)-I3</f>
        <v>1</v>
      </c>
    </row>
    <row r="4" spans="1:10">
      <c r="A4" s="41" t="s">
        <v>2</v>
      </c>
      <c r="B4" s="24">
        <v>15</v>
      </c>
      <c r="C4" s="24">
        <v>6</v>
      </c>
      <c r="D4" s="23"/>
      <c r="E4" s="24">
        <v>9</v>
      </c>
      <c r="F4" s="24">
        <v>10</v>
      </c>
      <c r="G4" s="24">
        <v>7</v>
      </c>
      <c r="H4" s="24">
        <v>10</v>
      </c>
      <c r="I4" s="13">
        <f t="shared" si="0"/>
        <v>1</v>
      </c>
      <c r="J4" s="14">
        <f t="shared" si="1"/>
        <v>5</v>
      </c>
    </row>
    <row r="5" spans="1:10">
      <c r="A5" s="41" t="s">
        <v>3</v>
      </c>
      <c r="B5" s="24">
        <v>24</v>
      </c>
      <c r="C5" s="24">
        <v>13</v>
      </c>
      <c r="D5" s="24">
        <v>18</v>
      </c>
      <c r="E5" s="23"/>
      <c r="F5" s="26">
        <v>10</v>
      </c>
      <c r="G5" s="24">
        <v>13</v>
      </c>
      <c r="H5" s="24">
        <v>17</v>
      </c>
      <c r="I5" s="13">
        <f t="shared" si="0"/>
        <v>3</v>
      </c>
      <c r="J5" s="14">
        <f t="shared" si="1"/>
        <v>3</v>
      </c>
    </row>
    <row r="6" spans="1:10">
      <c r="A6" s="41" t="s">
        <v>6</v>
      </c>
      <c r="B6" s="24">
        <v>19</v>
      </c>
      <c r="C6" s="24">
        <v>11</v>
      </c>
      <c r="D6" s="24">
        <v>17</v>
      </c>
      <c r="E6" s="26">
        <v>17</v>
      </c>
      <c r="F6" s="23"/>
      <c r="G6" s="24">
        <v>8</v>
      </c>
      <c r="H6" s="24">
        <v>16</v>
      </c>
      <c r="I6" s="13">
        <f t="shared" si="0"/>
        <v>4</v>
      </c>
      <c r="J6" s="14">
        <f t="shared" si="1"/>
        <v>2</v>
      </c>
    </row>
    <row r="7" spans="1:10">
      <c r="A7" s="41" t="s">
        <v>4</v>
      </c>
      <c r="B7" s="24">
        <v>21</v>
      </c>
      <c r="C7" s="24">
        <v>15</v>
      </c>
      <c r="D7" s="24">
        <v>20</v>
      </c>
      <c r="E7" s="24">
        <v>14</v>
      </c>
      <c r="F7" s="24">
        <v>19</v>
      </c>
      <c r="G7" s="23"/>
      <c r="H7" s="24">
        <v>17</v>
      </c>
      <c r="I7" s="13">
        <f t="shared" si="0"/>
        <v>6</v>
      </c>
      <c r="J7" s="14">
        <f t="shared" si="1"/>
        <v>0</v>
      </c>
    </row>
    <row r="8" spans="1:10">
      <c r="A8" s="41" t="s">
        <v>5</v>
      </c>
      <c r="B8" s="24">
        <v>17</v>
      </c>
      <c r="C8" s="24">
        <v>6</v>
      </c>
      <c r="D8" s="24">
        <v>17</v>
      </c>
      <c r="E8" s="24">
        <v>10</v>
      </c>
      <c r="F8" s="24">
        <v>11</v>
      </c>
      <c r="G8" s="24">
        <v>10</v>
      </c>
      <c r="H8" s="23"/>
      <c r="I8" s="13">
        <f t="shared" si="0"/>
        <v>2</v>
      </c>
      <c r="J8" s="14">
        <f t="shared" si="1"/>
        <v>4</v>
      </c>
    </row>
  </sheetData>
  <pageMargins left="0.7" right="0.7" top="0.75" bottom="0.75" header="0.3" footer="0.3"/>
  <pageSetup orientation="portrait" r:id="rId1"/>
  <headerFooter>
    <oddHeader>&amp;A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J8"/>
  <sheetViews>
    <sheetView workbookViewId="0"/>
  </sheetViews>
  <sheetFormatPr defaultRowHeight="15"/>
  <cols>
    <col min="1" max="1" width="9.5703125" style="5" bestFit="1" customWidth="1"/>
    <col min="2" max="8" width="9.140625" style="1"/>
    <col min="9" max="10" width="2.7109375" style="1" bestFit="1" customWidth="1"/>
  </cols>
  <sheetData>
    <row r="1" spans="1:10" s="2" customFormat="1">
      <c r="B1" s="3" t="s">
        <v>0</v>
      </c>
      <c r="C1" s="3" t="s">
        <v>1</v>
      </c>
      <c r="D1" s="3" t="s">
        <v>2</v>
      </c>
      <c r="E1" s="3" t="s">
        <v>3</v>
      </c>
      <c r="F1" s="3" t="s">
        <v>6</v>
      </c>
      <c r="G1" s="3" t="s">
        <v>4</v>
      </c>
      <c r="H1" s="3" t="s">
        <v>5</v>
      </c>
      <c r="I1" s="2" t="s">
        <v>7</v>
      </c>
      <c r="J1" s="2" t="s">
        <v>8</v>
      </c>
    </row>
    <row r="2" spans="1:10">
      <c r="A2" s="4" t="s">
        <v>0</v>
      </c>
      <c r="B2" s="18"/>
      <c r="C2" s="19">
        <f>Men!C2+Women!C2</f>
        <v>21</v>
      </c>
      <c r="D2" s="21"/>
      <c r="E2" s="19">
        <f>Men!E2+Women!E2</f>
        <v>10</v>
      </c>
      <c r="F2" s="19">
        <f>Men!F2+Women!F2</f>
        <v>19</v>
      </c>
      <c r="G2" s="19">
        <f>Men!G2+Women!G2</f>
        <v>16</v>
      </c>
      <c r="H2" s="19">
        <f>Men!H2+Women!H2</f>
        <v>25</v>
      </c>
      <c r="I2" s="13">
        <f>IF(B2&gt;27,1,IF(B2=27,0.5,0))+IF(C2&gt;27,1,IF(C2=27,0.5,0))+IF(E2&gt;27,1,IF(E2=27,0.5,0))+IF(F2&gt;27,1,IF(F2=27,0.5,0))+IF(G2&gt;27,1,IF(G2=27,0.5,0))+IF(H2&gt;27,1,IF(H2=27,0.5,0))</f>
        <v>0</v>
      </c>
      <c r="J2" s="14">
        <f>COUNT(B2:H2)-COUNTIF(B2:H2,0)-I2</f>
        <v>5</v>
      </c>
    </row>
    <row r="3" spans="1:10">
      <c r="A3" s="4" t="s">
        <v>1</v>
      </c>
      <c r="B3" s="19">
        <f>Men!B3+Women!B3</f>
        <v>33</v>
      </c>
      <c r="C3" s="18"/>
      <c r="D3" s="21"/>
      <c r="E3" s="19">
        <f>Men!E3+Women!E3</f>
        <v>20</v>
      </c>
      <c r="F3" s="19">
        <f>Men!F3+Women!F3</f>
        <v>21</v>
      </c>
      <c r="G3" s="19">
        <f>Men!G3+Women!G3</f>
        <v>16</v>
      </c>
      <c r="H3" s="19">
        <f>Men!H3+Women!H3</f>
        <v>30</v>
      </c>
      <c r="I3" s="13">
        <f>IF(B3&gt;27,1,IF(B3=27,0.5,0))+IF(C3&gt;27,1,IF(C3=27,0.5,0))+IF(E3&gt;27,1,IF(E3=27,0.5,0))+IF(F3&gt;27,1,IF(F3=27,0.5,0))+IF(G3&gt;27,1,IF(G3=27,0.5,0))+IF(H3&gt;27,1,IF(H3=27,0.5,0))</f>
        <v>2</v>
      </c>
      <c r="J3" s="14">
        <f t="shared" ref="J3:J8" si="0">COUNT(B3:H3)-COUNTIF(B3:H3,0)-I3</f>
        <v>3</v>
      </c>
    </row>
    <row r="4" spans="1:10">
      <c r="A4" s="4" t="s">
        <v>2</v>
      </c>
      <c r="B4" s="21"/>
      <c r="C4" s="21"/>
      <c r="D4" s="42"/>
      <c r="E4" s="21"/>
      <c r="F4" s="21"/>
      <c r="G4" s="21"/>
      <c r="H4" s="21"/>
      <c r="I4" s="43"/>
      <c r="J4" s="44"/>
    </row>
    <row r="5" spans="1:10">
      <c r="A5" s="4" t="s">
        <v>3</v>
      </c>
      <c r="B5" s="19">
        <f>Men!B5+Women!B5</f>
        <v>44</v>
      </c>
      <c r="C5" s="19">
        <f>Men!C5+Women!C5</f>
        <v>34</v>
      </c>
      <c r="D5" s="21"/>
      <c r="E5" s="18"/>
      <c r="F5" s="19">
        <f>Men!F5+Women!F5</f>
        <v>22</v>
      </c>
      <c r="G5" s="19">
        <f>Men!G5+Women!G5</f>
        <v>22</v>
      </c>
      <c r="H5" s="19">
        <f>Men!H5+Women!H5</f>
        <v>33</v>
      </c>
      <c r="I5" s="13">
        <f t="shared" ref="I5:I8" si="1">IF(B5&gt;27,1,IF(B5=27,0.5,0))+IF(C5&gt;27,1,IF(C5=27,0.5,0))+IF(E5&gt;27,1,IF(E5=27,0.5,0))+IF(F5&gt;27,1,IF(F5=27,0.5,0))+IF(G5&gt;27,1,IF(G5=27,0.5,0))+IF(H5&gt;27,1,IF(H5=27,0.5,0))</f>
        <v>3</v>
      </c>
      <c r="J5" s="14">
        <f t="shared" si="0"/>
        <v>2</v>
      </c>
    </row>
    <row r="6" spans="1:10">
      <c r="A6" s="4" t="s">
        <v>6</v>
      </c>
      <c r="B6" s="19">
        <f>Men!B6+Women!B6</f>
        <v>35</v>
      </c>
      <c r="C6" s="19">
        <f>Men!C6+Women!C6</f>
        <v>33</v>
      </c>
      <c r="D6" s="21"/>
      <c r="E6" s="19">
        <f>Men!E6+Women!E6</f>
        <v>32</v>
      </c>
      <c r="F6" s="18"/>
      <c r="G6" s="19">
        <f>Men!G6+Women!G6</f>
        <v>17</v>
      </c>
      <c r="H6" s="19">
        <f>Men!H6+Women!H6</f>
        <v>26</v>
      </c>
      <c r="I6" s="13">
        <f t="shared" si="1"/>
        <v>3</v>
      </c>
      <c r="J6" s="14">
        <f t="shared" si="0"/>
        <v>2</v>
      </c>
    </row>
    <row r="7" spans="1:10">
      <c r="A7" s="4" t="s">
        <v>4</v>
      </c>
      <c r="B7" s="19">
        <f>Men!B7+Women!B7</f>
        <v>38</v>
      </c>
      <c r="C7" s="19">
        <f>Men!C7+Women!C7</f>
        <v>38</v>
      </c>
      <c r="D7" s="21"/>
      <c r="E7" s="19">
        <f>Men!E7+Women!E7</f>
        <v>32</v>
      </c>
      <c r="F7" s="19">
        <f>Men!F7+Women!F7</f>
        <v>37</v>
      </c>
      <c r="G7" s="18"/>
      <c r="H7" s="19">
        <f>Men!H7+Women!H7</f>
        <v>31</v>
      </c>
      <c r="I7" s="13">
        <f t="shared" si="1"/>
        <v>5</v>
      </c>
      <c r="J7" s="14">
        <f t="shared" si="0"/>
        <v>0</v>
      </c>
    </row>
    <row r="8" spans="1:10">
      <c r="A8" s="4" t="s">
        <v>5</v>
      </c>
      <c r="B8" s="19">
        <f>Men!B8+Women!B8</f>
        <v>29</v>
      </c>
      <c r="C8" s="19">
        <f>Men!C8+Women!C8</f>
        <v>24</v>
      </c>
      <c r="D8" s="21"/>
      <c r="E8" s="19">
        <f>Men!E8+Women!E8</f>
        <v>21</v>
      </c>
      <c r="F8" s="19">
        <f>Men!F8+Women!F8</f>
        <v>28</v>
      </c>
      <c r="G8" s="19">
        <f>Men!G8+Women!G8</f>
        <v>23</v>
      </c>
      <c r="H8" s="18"/>
      <c r="I8" s="13">
        <f t="shared" si="1"/>
        <v>2</v>
      </c>
      <c r="J8" s="14">
        <f t="shared" si="0"/>
        <v>3</v>
      </c>
    </row>
  </sheetData>
  <pageMargins left="0.7" right="0.7" top="0.75" bottom="0.75" header="0.3" footer="0.3"/>
  <pageSetup orientation="portrait" r:id="rId1"/>
  <headerFooter>
    <oddHeader>&amp;A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M27"/>
  <sheetViews>
    <sheetView tabSelected="1" workbookViewId="0"/>
  </sheetViews>
  <sheetFormatPr defaultRowHeight="15"/>
  <cols>
    <col min="1" max="1" width="12" style="7" bestFit="1" customWidth="1"/>
    <col min="2" max="7" width="9.140625" style="6"/>
    <col min="8" max="9" width="4.7109375" style="8" bestFit="1" customWidth="1"/>
    <col min="10" max="10" width="3.7109375" style="8" customWidth="1"/>
    <col min="11" max="11" width="9.140625" style="9"/>
    <col min="12" max="12" width="9.140625" style="7"/>
    <col min="13" max="13" width="9.140625" style="6"/>
    <col min="14" max="16384" width="9.140625" style="7"/>
  </cols>
  <sheetData>
    <row r="1" spans="1:13" s="6" customFormat="1" ht="15.75" thickBot="1">
      <c r="B1" s="15" t="s">
        <v>0</v>
      </c>
      <c r="C1" s="16" t="s">
        <v>1</v>
      </c>
      <c r="D1" s="16" t="s">
        <v>3</v>
      </c>
      <c r="E1" s="16" t="s">
        <v>6</v>
      </c>
      <c r="F1" s="16" t="s">
        <v>4</v>
      </c>
      <c r="G1" s="17" t="s">
        <v>5</v>
      </c>
      <c r="H1" s="8" t="s">
        <v>7</v>
      </c>
      <c r="I1" s="8" t="s">
        <v>8</v>
      </c>
      <c r="J1" s="8" t="s">
        <v>43</v>
      </c>
      <c r="K1" s="50" t="s">
        <v>44</v>
      </c>
      <c r="L1" s="6" t="s">
        <v>45</v>
      </c>
      <c r="M1" s="6" t="s">
        <v>48</v>
      </c>
    </row>
    <row r="2" spans="1:13" ht="15.75" thickTop="1">
      <c r="A2" s="10" t="s">
        <v>13</v>
      </c>
      <c r="B2" s="52" t="s">
        <v>12</v>
      </c>
      <c r="C2" s="27" t="s">
        <v>12</v>
      </c>
      <c r="D2" s="53"/>
      <c r="E2" s="27" t="s">
        <v>10</v>
      </c>
      <c r="F2" s="27" t="s">
        <v>15</v>
      </c>
      <c r="G2" s="54" t="s">
        <v>12</v>
      </c>
      <c r="H2" s="28">
        <v>12</v>
      </c>
      <c r="I2" s="29">
        <v>3</v>
      </c>
      <c r="J2" s="29">
        <f t="shared" ref="J2:J25" si="0">H2+I2</f>
        <v>15</v>
      </c>
      <c r="K2" s="30">
        <f t="shared" ref="K2:K25" si="1">H2/J2</f>
        <v>0.8</v>
      </c>
      <c r="L2" s="51">
        <f t="shared" ref="L2:L25" si="2">H2/15</f>
        <v>0.8</v>
      </c>
      <c r="M2" s="55" t="s">
        <v>46</v>
      </c>
    </row>
    <row r="3" spans="1:13">
      <c r="A3" s="11" t="s">
        <v>29</v>
      </c>
      <c r="B3" s="34"/>
      <c r="C3" s="33" t="s">
        <v>12</v>
      </c>
      <c r="D3" s="33" t="s">
        <v>12</v>
      </c>
      <c r="E3" s="33" t="s">
        <v>12</v>
      </c>
      <c r="F3" s="45"/>
      <c r="G3" s="35" t="s">
        <v>41</v>
      </c>
      <c r="H3" s="28">
        <v>11</v>
      </c>
      <c r="I3" s="29">
        <v>1</v>
      </c>
      <c r="J3" s="29">
        <f t="shared" si="0"/>
        <v>12</v>
      </c>
      <c r="K3" s="30">
        <f t="shared" si="1"/>
        <v>0.91666666666666663</v>
      </c>
      <c r="L3" s="51">
        <f t="shared" si="2"/>
        <v>0.73333333333333328</v>
      </c>
      <c r="M3" s="55" t="s">
        <v>46</v>
      </c>
    </row>
    <row r="4" spans="1:13">
      <c r="A4" s="11" t="s">
        <v>28</v>
      </c>
      <c r="B4" s="34" t="s">
        <v>12</v>
      </c>
      <c r="C4" s="33" t="s">
        <v>10</v>
      </c>
      <c r="D4" s="33" t="s">
        <v>10</v>
      </c>
      <c r="E4" s="33" t="s">
        <v>30</v>
      </c>
      <c r="F4" s="45"/>
      <c r="G4" s="35" t="s">
        <v>12</v>
      </c>
      <c r="H4" s="28">
        <v>11</v>
      </c>
      <c r="I4" s="29">
        <v>3</v>
      </c>
      <c r="J4" s="29">
        <f t="shared" si="0"/>
        <v>14</v>
      </c>
      <c r="K4" s="30">
        <f t="shared" si="1"/>
        <v>0.7857142857142857</v>
      </c>
      <c r="L4" s="51">
        <f t="shared" si="2"/>
        <v>0.73333333333333328</v>
      </c>
      <c r="M4" s="55" t="s">
        <v>46</v>
      </c>
    </row>
    <row r="5" spans="1:13">
      <c r="A5" s="11" t="s">
        <v>11</v>
      </c>
      <c r="B5" s="34" t="s">
        <v>10</v>
      </c>
      <c r="C5" s="33" t="s">
        <v>10</v>
      </c>
      <c r="D5" s="45"/>
      <c r="E5" s="33" t="s">
        <v>12</v>
      </c>
      <c r="F5" s="33" t="s">
        <v>15</v>
      </c>
      <c r="G5" s="35" t="s">
        <v>10</v>
      </c>
      <c r="H5" s="28">
        <v>10</v>
      </c>
      <c r="I5" s="29">
        <v>5</v>
      </c>
      <c r="J5" s="29">
        <f t="shared" si="0"/>
        <v>15</v>
      </c>
      <c r="K5" s="30">
        <f t="shared" si="1"/>
        <v>0.66666666666666663</v>
      </c>
      <c r="L5" s="51">
        <f t="shared" si="2"/>
        <v>0.66666666666666663</v>
      </c>
      <c r="M5" s="55" t="s">
        <v>47</v>
      </c>
    </row>
    <row r="6" spans="1:13">
      <c r="A6" s="11" t="s">
        <v>9</v>
      </c>
      <c r="B6" s="34" t="s">
        <v>12</v>
      </c>
      <c r="C6" s="33" t="s">
        <v>10</v>
      </c>
      <c r="D6" s="48"/>
      <c r="E6" s="33" t="s">
        <v>10</v>
      </c>
      <c r="F6" s="33" t="s">
        <v>17</v>
      </c>
      <c r="G6" s="35" t="s">
        <v>10</v>
      </c>
      <c r="H6" s="28">
        <v>9</v>
      </c>
      <c r="I6" s="29">
        <v>6</v>
      </c>
      <c r="J6" s="29">
        <f t="shared" si="0"/>
        <v>15</v>
      </c>
      <c r="K6" s="30">
        <f t="shared" si="1"/>
        <v>0.6</v>
      </c>
      <c r="L6" s="51">
        <f t="shared" si="2"/>
        <v>0.6</v>
      </c>
      <c r="M6" s="55" t="s">
        <v>47</v>
      </c>
    </row>
    <row r="7" spans="1:13">
      <c r="A7" s="11" t="s">
        <v>27</v>
      </c>
      <c r="B7" s="34" t="s">
        <v>10</v>
      </c>
      <c r="C7" s="33" t="s">
        <v>12</v>
      </c>
      <c r="D7" s="33"/>
      <c r="E7" s="32" t="s">
        <v>12</v>
      </c>
      <c r="F7" s="45"/>
      <c r="G7" s="35" t="s">
        <v>35</v>
      </c>
      <c r="H7" s="28">
        <v>8</v>
      </c>
      <c r="I7" s="29">
        <v>2</v>
      </c>
      <c r="J7" s="29">
        <f t="shared" si="0"/>
        <v>10</v>
      </c>
      <c r="K7" s="30">
        <f t="shared" si="1"/>
        <v>0.8</v>
      </c>
      <c r="L7" s="51">
        <f t="shared" si="2"/>
        <v>0.53333333333333333</v>
      </c>
      <c r="M7" s="55"/>
    </row>
    <row r="8" spans="1:13">
      <c r="A8" s="11" t="s">
        <v>18</v>
      </c>
      <c r="B8" s="34" t="s">
        <v>12</v>
      </c>
      <c r="C8" s="33" t="s">
        <v>10</v>
      </c>
      <c r="D8" s="33" t="s">
        <v>15</v>
      </c>
      <c r="E8" s="45"/>
      <c r="F8" s="33" t="s">
        <v>26</v>
      </c>
      <c r="G8" s="35" t="s">
        <v>10</v>
      </c>
      <c r="H8" s="28">
        <v>8</v>
      </c>
      <c r="I8" s="29">
        <v>6</v>
      </c>
      <c r="J8" s="29">
        <f t="shared" si="0"/>
        <v>14</v>
      </c>
      <c r="K8" s="30">
        <f t="shared" si="1"/>
        <v>0.5714285714285714</v>
      </c>
      <c r="L8" s="51">
        <f t="shared" si="2"/>
        <v>0.53333333333333333</v>
      </c>
      <c r="M8" s="55" t="s">
        <v>47</v>
      </c>
    </row>
    <row r="9" spans="1:13">
      <c r="A9" s="11" t="s">
        <v>20</v>
      </c>
      <c r="B9" s="34" t="s">
        <v>10</v>
      </c>
      <c r="C9" s="45"/>
      <c r="D9" s="33" t="s">
        <v>10</v>
      </c>
      <c r="E9" s="33" t="s">
        <v>12</v>
      </c>
      <c r="F9" s="33" t="s">
        <v>15</v>
      </c>
      <c r="G9" s="35" t="s">
        <v>17</v>
      </c>
      <c r="H9" s="28">
        <v>8</v>
      </c>
      <c r="I9" s="29">
        <v>7</v>
      </c>
      <c r="J9" s="29">
        <f t="shared" si="0"/>
        <v>15</v>
      </c>
      <c r="K9" s="30">
        <f t="shared" si="1"/>
        <v>0.53333333333333333</v>
      </c>
      <c r="L9" s="51">
        <f t="shared" si="2"/>
        <v>0.53333333333333333</v>
      </c>
      <c r="M9" s="55"/>
    </row>
    <row r="10" spans="1:13">
      <c r="A10" s="11" t="s">
        <v>14</v>
      </c>
      <c r="B10" s="34" t="s">
        <v>12</v>
      </c>
      <c r="C10" s="33" t="s">
        <v>10</v>
      </c>
      <c r="D10" s="33" t="s">
        <v>15</v>
      </c>
      <c r="E10" s="45"/>
      <c r="F10" s="33" t="s">
        <v>17</v>
      </c>
      <c r="G10" s="35" t="s">
        <v>30</v>
      </c>
      <c r="H10" s="28">
        <v>7</v>
      </c>
      <c r="I10" s="29">
        <v>7</v>
      </c>
      <c r="J10" s="29">
        <f t="shared" si="0"/>
        <v>14</v>
      </c>
      <c r="K10" s="30">
        <f t="shared" si="1"/>
        <v>0.5</v>
      </c>
      <c r="L10" s="51">
        <f t="shared" si="2"/>
        <v>0.46666666666666667</v>
      </c>
      <c r="M10" s="55"/>
    </row>
    <row r="11" spans="1:13">
      <c r="A11" s="11" t="s">
        <v>34</v>
      </c>
      <c r="B11" s="31" t="s">
        <v>10</v>
      </c>
      <c r="C11" s="32"/>
      <c r="D11" s="33" t="s">
        <v>10</v>
      </c>
      <c r="E11" s="33"/>
      <c r="F11" s="45"/>
      <c r="G11" s="35" t="s">
        <v>37</v>
      </c>
      <c r="H11" s="28">
        <v>6</v>
      </c>
      <c r="I11" s="29">
        <v>2</v>
      </c>
      <c r="J11" s="29">
        <f t="shared" si="0"/>
        <v>8</v>
      </c>
      <c r="K11" s="30">
        <f t="shared" si="1"/>
        <v>0.75</v>
      </c>
      <c r="L11" s="51">
        <f t="shared" si="2"/>
        <v>0.4</v>
      </c>
      <c r="M11" s="55"/>
    </row>
    <row r="12" spans="1:13">
      <c r="A12" s="11" t="s">
        <v>24</v>
      </c>
      <c r="B12" s="34" t="s">
        <v>10</v>
      </c>
      <c r="C12" s="33" t="s">
        <v>10</v>
      </c>
      <c r="D12" s="33" t="s">
        <v>17</v>
      </c>
      <c r="E12" s="33" t="s">
        <v>30</v>
      </c>
      <c r="F12" s="33" t="s">
        <v>15</v>
      </c>
      <c r="G12" s="46"/>
      <c r="H12" s="28">
        <v>6</v>
      </c>
      <c r="I12" s="29">
        <v>8</v>
      </c>
      <c r="J12" s="29">
        <f t="shared" si="0"/>
        <v>14</v>
      </c>
      <c r="K12" s="30">
        <f t="shared" si="1"/>
        <v>0.42857142857142855</v>
      </c>
      <c r="L12" s="51">
        <f t="shared" si="2"/>
        <v>0.4</v>
      </c>
      <c r="M12" s="55"/>
    </row>
    <row r="13" spans="1:13">
      <c r="A13" s="11" t="s">
        <v>23</v>
      </c>
      <c r="B13" s="34" t="s">
        <v>15</v>
      </c>
      <c r="C13" s="33" t="s">
        <v>10</v>
      </c>
      <c r="D13" s="33" t="s">
        <v>15</v>
      </c>
      <c r="E13" s="33" t="s">
        <v>37</v>
      </c>
      <c r="F13" s="33" t="s">
        <v>17</v>
      </c>
      <c r="G13" s="47"/>
      <c r="H13" s="28">
        <v>6</v>
      </c>
      <c r="I13" s="29">
        <v>8</v>
      </c>
      <c r="J13" s="29">
        <f t="shared" si="0"/>
        <v>14</v>
      </c>
      <c r="K13" s="30">
        <f t="shared" si="1"/>
        <v>0.42857142857142855</v>
      </c>
      <c r="L13" s="51">
        <f t="shared" si="2"/>
        <v>0.4</v>
      </c>
      <c r="M13" s="55"/>
    </row>
    <row r="14" spans="1:13">
      <c r="A14" s="11" t="s">
        <v>32</v>
      </c>
      <c r="B14" s="49"/>
      <c r="C14" s="33" t="s">
        <v>10</v>
      </c>
      <c r="D14" s="33" t="s">
        <v>15</v>
      </c>
      <c r="E14" s="33" t="s">
        <v>15</v>
      </c>
      <c r="F14" s="33" t="s">
        <v>17</v>
      </c>
      <c r="G14" s="35" t="s">
        <v>10</v>
      </c>
      <c r="H14" s="28">
        <v>6</v>
      </c>
      <c r="I14" s="29">
        <v>9</v>
      </c>
      <c r="J14" s="29">
        <f t="shared" si="0"/>
        <v>15</v>
      </c>
      <c r="K14" s="30">
        <f t="shared" si="1"/>
        <v>0.4</v>
      </c>
      <c r="L14" s="51">
        <f t="shared" si="2"/>
        <v>0.4</v>
      </c>
      <c r="M14" s="55"/>
    </row>
    <row r="15" spans="1:13">
      <c r="A15" s="11" t="s">
        <v>22</v>
      </c>
      <c r="B15" s="34" t="s">
        <v>15</v>
      </c>
      <c r="C15" s="33" t="s">
        <v>15</v>
      </c>
      <c r="D15" s="33" t="s">
        <v>15</v>
      </c>
      <c r="E15" s="33" t="s">
        <v>10</v>
      </c>
      <c r="F15" s="33" t="s">
        <v>15</v>
      </c>
      <c r="G15" s="46"/>
      <c r="H15" s="28">
        <v>6</v>
      </c>
      <c r="I15" s="29">
        <v>9</v>
      </c>
      <c r="J15" s="29">
        <f t="shared" si="0"/>
        <v>15</v>
      </c>
      <c r="K15" s="30">
        <f t="shared" si="1"/>
        <v>0.4</v>
      </c>
      <c r="L15" s="51">
        <f t="shared" si="2"/>
        <v>0.4</v>
      </c>
      <c r="M15" s="55"/>
    </row>
    <row r="16" spans="1:13">
      <c r="A16" s="11" t="s">
        <v>21</v>
      </c>
      <c r="B16" s="34" t="s">
        <v>12</v>
      </c>
      <c r="C16" s="45"/>
      <c r="D16" s="33"/>
      <c r="E16" s="32"/>
      <c r="F16" s="33"/>
      <c r="G16" s="35" t="s">
        <v>10</v>
      </c>
      <c r="H16" s="28">
        <v>5</v>
      </c>
      <c r="I16" s="29">
        <v>1</v>
      </c>
      <c r="J16" s="29">
        <f t="shared" si="0"/>
        <v>6</v>
      </c>
      <c r="K16" s="30">
        <f t="shared" si="1"/>
        <v>0.83333333333333337</v>
      </c>
      <c r="L16" s="51">
        <f t="shared" si="2"/>
        <v>0.33333333333333331</v>
      </c>
      <c r="M16" s="55"/>
    </row>
    <row r="17" spans="1:13">
      <c r="A17" s="11" t="s">
        <v>31</v>
      </c>
      <c r="B17" s="49"/>
      <c r="C17" s="33" t="s">
        <v>17</v>
      </c>
      <c r="D17" s="33"/>
      <c r="E17" s="33" t="s">
        <v>40</v>
      </c>
      <c r="F17" s="33" t="s">
        <v>15</v>
      </c>
      <c r="G17" s="35" t="s">
        <v>15</v>
      </c>
      <c r="H17" s="28">
        <v>3</v>
      </c>
      <c r="I17" s="29">
        <v>7</v>
      </c>
      <c r="J17" s="29">
        <f t="shared" si="0"/>
        <v>10</v>
      </c>
      <c r="K17" s="30">
        <f t="shared" si="1"/>
        <v>0.3</v>
      </c>
      <c r="L17" s="51">
        <f t="shared" si="2"/>
        <v>0.2</v>
      </c>
      <c r="M17" s="55"/>
    </row>
    <row r="18" spans="1:13">
      <c r="A18" s="11" t="s">
        <v>19</v>
      </c>
      <c r="B18" s="34" t="s">
        <v>15</v>
      </c>
      <c r="C18" s="45"/>
      <c r="D18" s="33" t="s">
        <v>17</v>
      </c>
      <c r="E18" s="33" t="s">
        <v>17</v>
      </c>
      <c r="F18" s="33" t="s">
        <v>17</v>
      </c>
      <c r="G18" s="35" t="s">
        <v>10</v>
      </c>
      <c r="H18" s="28">
        <v>3</v>
      </c>
      <c r="I18" s="29">
        <v>12</v>
      </c>
      <c r="J18" s="29">
        <f t="shared" si="0"/>
        <v>15</v>
      </c>
      <c r="K18" s="30">
        <f t="shared" si="1"/>
        <v>0.2</v>
      </c>
      <c r="L18" s="51">
        <f t="shared" si="2"/>
        <v>0.2</v>
      </c>
      <c r="M18" s="55"/>
    </row>
    <row r="19" spans="1:13">
      <c r="A19" s="11" t="s">
        <v>36</v>
      </c>
      <c r="B19" s="34"/>
      <c r="C19" s="33" t="s">
        <v>10</v>
      </c>
      <c r="D19" s="33"/>
      <c r="E19" s="45"/>
      <c r="F19" s="33"/>
      <c r="G19" s="35" t="s">
        <v>35</v>
      </c>
      <c r="H19" s="28">
        <v>2</v>
      </c>
      <c r="I19" s="29">
        <v>2</v>
      </c>
      <c r="J19" s="29">
        <f t="shared" si="0"/>
        <v>4</v>
      </c>
      <c r="K19" s="30">
        <f t="shared" si="1"/>
        <v>0.5</v>
      </c>
      <c r="L19" s="51">
        <f t="shared" si="2"/>
        <v>0.13333333333333333</v>
      </c>
      <c r="M19" s="55"/>
    </row>
    <row r="20" spans="1:13">
      <c r="A20" s="11" t="s">
        <v>42</v>
      </c>
      <c r="B20" s="49"/>
      <c r="C20" s="32"/>
      <c r="D20" s="33" t="s">
        <v>17</v>
      </c>
      <c r="E20" s="33" t="s">
        <v>26</v>
      </c>
      <c r="F20" s="32"/>
      <c r="G20" s="35" t="s">
        <v>10</v>
      </c>
      <c r="H20" s="28">
        <v>2</v>
      </c>
      <c r="I20" s="29">
        <v>6</v>
      </c>
      <c r="J20" s="29">
        <f t="shared" si="0"/>
        <v>8</v>
      </c>
      <c r="K20" s="30">
        <f t="shared" si="1"/>
        <v>0.25</v>
      </c>
      <c r="L20" s="51">
        <f t="shared" si="2"/>
        <v>0.13333333333333333</v>
      </c>
      <c r="M20" s="55"/>
    </row>
    <row r="21" spans="1:13">
      <c r="A21" s="11" t="s">
        <v>33</v>
      </c>
      <c r="B21" s="49"/>
      <c r="C21" s="33" t="s">
        <v>15</v>
      </c>
      <c r="D21" s="33" t="s">
        <v>17</v>
      </c>
      <c r="E21" s="33" t="s">
        <v>17</v>
      </c>
      <c r="F21" s="33" t="s">
        <v>15</v>
      </c>
      <c r="G21" s="35"/>
      <c r="H21" s="28">
        <v>2</v>
      </c>
      <c r="I21" s="29">
        <v>10</v>
      </c>
      <c r="J21" s="29">
        <f t="shared" si="0"/>
        <v>12</v>
      </c>
      <c r="K21" s="30">
        <f t="shared" si="1"/>
        <v>0.16666666666666666</v>
      </c>
      <c r="L21" s="51">
        <f t="shared" si="2"/>
        <v>0.13333333333333333</v>
      </c>
      <c r="M21" s="55"/>
    </row>
    <row r="22" spans="1:13">
      <c r="A22" s="11" t="s">
        <v>39</v>
      </c>
      <c r="B22" s="31"/>
      <c r="C22" s="33"/>
      <c r="D22" s="33"/>
      <c r="E22" s="33" t="s">
        <v>40</v>
      </c>
      <c r="F22" s="33"/>
      <c r="G22" s="46"/>
      <c r="H22" s="28">
        <v>1</v>
      </c>
      <c r="I22" s="29">
        <v>0</v>
      </c>
      <c r="J22" s="29">
        <f t="shared" si="0"/>
        <v>1</v>
      </c>
      <c r="K22" s="30">
        <f t="shared" si="1"/>
        <v>1</v>
      </c>
      <c r="L22" s="51">
        <f t="shared" si="2"/>
        <v>6.6666666666666666E-2</v>
      </c>
      <c r="M22" s="55"/>
    </row>
    <row r="23" spans="1:13">
      <c r="A23" s="11" t="s">
        <v>25</v>
      </c>
      <c r="B23" s="31"/>
      <c r="C23" s="33"/>
      <c r="D23" s="32"/>
      <c r="E23" s="48"/>
      <c r="F23" s="33" t="s">
        <v>15</v>
      </c>
      <c r="G23" s="35" t="s">
        <v>35</v>
      </c>
      <c r="H23" s="28">
        <v>1</v>
      </c>
      <c r="I23" s="29">
        <v>3</v>
      </c>
      <c r="J23" s="29">
        <f t="shared" si="0"/>
        <v>4</v>
      </c>
      <c r="K23" s="30">
        <f t="shared" si="1"/>
        <v>0.25</v>
      </c>
      <c r="L23" s="51">
        <f t="shared" si="2"/>
        <v>6.6666666666666666E-2</v>
      </c>
      <c r="M23" s="55"/>
    </row>
    <row r="24" spans="1:13">
      <c r="A24" s="11" t="s">
        <v>16</v>
      </c>
      <c r="B24" s="34" t="s">
        <v>15</v>
      </c>
      <c r="C24" s="33"/>
      <c r="D24" s="33" t="s">
        <v>17</v>
      </c>
      <c r="E24" s="45"/>
      <c r="F24" s="33"/>
      <c r="G24" s="35" t="s">
        <v>26</v>
      </c>
      <c r="H24" s="28">
        <v>1</v>
      </c>
      <c r="I24" s="29">
        <v>7</v>
      </c>
      <c r="J24" s="29">
        <f t="shared" si="0"/>
        <v>8</v>
      </c>
      <c r="K24" s="30">
        <f t="shared" si="1"/>
        <v>0.125</v>
      </c>
      <c r="L24" s="51">
        <f t="shared" si="2"/>
        <v>6.6666666666666666E-2</v>
      </c>
      <c r="M24" s="55"/>
    </row>
    <row r="25" spans="1:13">
      <c r="A25" s="11" t="s">
        <v>38</v>
      </c>
      <c r="B25" s="31"/>
      <c r="C25" s="33"/>
      <c r="D25" s="32"/>
      <c r="E25" s="33" t="s">
        <v>35</v>
      </c>
      <c r="F25" s="33"/>
      <c r="G25" s="47"/>
      <c r="H25" s="28">
        <v>0</v>
      </c>
      <c r="I25" s="29">
        <v>1</v>
      </c>
      <c r="J25" s="29">
        <f t="shared" si="0"/>
        <v>1</v>
      </c>
      <c r="K25" s="30">
        <f t="shared" si="1"/>
        <v>0</v>
      </c>
      <c r="L25" s="51">
        <f t="shared" si="2"/>
        <v>0</v>
      </c>
      <c r="M25" s="55"/>
    </row>
    <row r="26" spans="1:13" ht="15.75" thickBot="1">
      <c r="A26" s="12"/>
      <c r="B26" s="36"/>
      <c r="C26" s="37"/>
      <c r="D26" s="37"/>
      <c r="E26" s="38"/>
      <c r="F26" s="38"/>
      <c r="G26" s="39"/>
      <c r="H26" s="28"/>
      <c r="I26" s="29"/>
      <c r="J26" s="29"/>
      <c r="K26" s="30"/>
      <c r="L26" s="51"/>
      <c r="M26" s="55"/>
    </row>
    <row r="27" spans="1:13">
      <c r="H27" s="8">
        <f>SUM(H2:H26)</f>
        <v>134</v>
      </c>
      <c r="I27" s="8">
        <f>SUM(I2:I26)</f>
        <v>125</v>
      </c>
    </row>
  </sheetData>
  <sortState ref="A2:L25">
    <sortCondition descending="1" ref="L2:L25"/>
    <sortCondition descending="1" ref="K2:K25"/>
  </sortState>
  <printOptions horizontalCentered="1"/>
  <pageMargins left="0.45" right="0.45" top="0.75" bottom="0.5" header="0.3" footer="0.3"/>
  <pageSetup orientation="landscape" r:id="rId1"/>
  <headerFooter>
    <oddHeader>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Men</vt:lpstr>
      <vt:lpstr>Women</vt:lpstr>
      <vt:lpstr>Combined</vt:lpstr>
      <vt:lpstr>Men's Epee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George Masin</dc:creator>
  <cp:lastModifiedBy>George Masin</cp:lastModifiedBy>
  <cp:lastPrinted>2009-02-10T18:20:52Z</cp:lastPrinted>
  <dcterms:created xsi:type="dcterms:W3CDTF">2009-02-09T18:39:11Z</dcterms:created>
  <dcterms:modified xsi:type="dcterms:W3CDTF">2010-03-01T23:12:55Z</dcterms:modified>
</cp:coreProperties>
</file>